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<sst xmlns="http://schemas.openxmlformats.org/spreadsheetml/2006/main" count="2002" uniqueCount="699">
  <si>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</si>
  <si>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</si>
  <si>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</si>
  <si>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</si>
  <si>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</si>
  <si>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</si>
  <si>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</si>
  <si>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</si>
  <si>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</si>
  <si>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</si>
  <si>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</si>
  <si>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</si>
  <si>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</si>
  <si>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</si>
  <si>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</si>
  <si>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</si>
  <si>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</si>
  <si>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</si>
  <si>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</si>
  <si>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</si>
  <si>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</si>
  <si>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</si>
  <si>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</si>
  <si>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</si>
  <si>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</si>
  <si>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</si>
  <si>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</si>
  <si>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</si>
  <si>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</si>
  <si>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</si>
  <si>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</si>
  <si>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</si>
  <si>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</si>
  <si>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</si>
  <si>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</si>
  <si>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</si>
  <si>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</si>
  <si>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</si>
  <si>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</si>
  <si>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</si>
  <si>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</si>
  <si>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</si>
  <si>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</si>
  <si>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</si>
  <si>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</si>
  <si>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</si>
  <si>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</si>
  <si>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</si>
  <si>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</si>
  <si>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</si>
  <si>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</si>
  <si>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</si>
  <si>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</si>
  <si>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</si>
  <si>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</si>
  <si>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</si>
  <si>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</si>
  <si>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</si>
  <si>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</si>
  <si>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</si>
  <si>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</si>
  <si>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</si>
  <si>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</si>
  <si>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</si>
  <si>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</si>
  <si>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</si>
  <si>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</si>
  <si>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</si>
  <si>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</si>
  <si>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</si>
  <si>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</si>
  <si>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</si>
  <si>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</si>
  <si>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</si>
  <si>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</si>
  <si>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</si>
  <si>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</si>
  <si>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</si>
  <si>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</si>
  <si>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</si>
  <si>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</si>
  <si>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</si>
  <si>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</si>
  <si>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</si>
  <si>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</si>
  <si>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</si>
  <si>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</si>
  <si>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</si>
  <si>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</si>
  <si>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</si>
  <si>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</si>
  <si>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</si>
  <si>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</si>
  <si>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</si>
  <si>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</si>
  <si>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</si>
  <si>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</si>
  <si>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</si>
  <si>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</si>
  <si>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</si>
  <si>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</si>
  <si>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</si>
  <si>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</si>
  <si>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</si>
  <si>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</si>
  <si>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</si>
  <si>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</si>
  <si>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</si>
  <si>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</si>
  <si>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</si>
  <si>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</si>
  <si>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</si>
  <si>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</si>
  <si>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</si>
  <si>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</si>
  <si>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</si>
  <si>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</si>
  <si>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</si>
  <si>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</si>
  <si>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</si>
  <si>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</si>
  <si>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</si>
  <si>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</si>
  <si>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</si>
  <si>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</si>
  <si>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</si>
  <si>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</si>
  <si>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</si>
  <si>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</si>
  <si>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</si>
  <si>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</si>
  <si>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</si>
  <si>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</si>
  <si>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</si>
  <si>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</si>
  <si>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</si>
  <si>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</si>
  <si>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</si>
  <si>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</si>
  <si>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</si>
  <si>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</si>
  <si>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</si>
  <si>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</si>
  <si>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</si>
  <si>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</si>
  <si>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</si>
  <si>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</si>
  <si>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</si>
  <si>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</si>
  <si>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</si>
  <si>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</si>
  <si>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</si>
  <si>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</si>
  <si>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</si>
  <si>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</si>
  <si>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</si>
  <si>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</si>
  <si>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</si>
  <si>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</si>
  <si>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</si>
  <si>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</si>
  <si>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</si>
  <si>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</si>
  <si>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</si>
  <si>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</si>
  <si>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</si>
  <si>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</si>
  <si>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</si>
  <si>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</si>
  <si>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</si>
  <si>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</si>
  <si>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</si>
  <si>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</si>
  <si>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</si>
  <si>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</si>
  <si>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</si>
  <si>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</si>
  <si>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</si>
  <si>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</si>
  <si>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</si>
  <si>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</si>
  <si>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</si>
  <si>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</si>
  <si>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</si>
  <si>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</si>
  <si>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</si>
  <si>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</si>
  <si>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</si>
  <si>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</si>
  <si>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</si>
  <si>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</si>
  <si>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</si>
  <si>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</si>
  <si>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</si>
  <si>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</si>
  <si>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</si>
  <si>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</si>
  <si>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</si>
  <si>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</si>
  <si>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</si>
  <si>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</si>
  <si>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</si>
  <si>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</si>
  <si>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</si>
  <si>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</si>
  <si>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</si>
  <si>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</si>
  <si>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</si>
  <si>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</si>
  <si>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</si>
  <si>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</si>
  <si>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</si>
  <si>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</si>
  <si>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</si>
  <si>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</si>
  <si>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</si>
  <si>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</si>
  <si>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</si>
  <si>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</si>
  <si>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</si>
  <si>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</si>
  <si>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</si>
  <si>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</si>
  <si>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</si>
  <si>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</si>
  <si>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</si>
  <si>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</si>
  <si>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</si>
  <si>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</si>
  <si>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</si>
  <si>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</si>
  <si>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</si>
  <si>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</si>
  <si>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</si>
  <si>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</si>
  <si>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</si>
  <si>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</si>
  <si>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</si>
  <si>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</si>
  <si>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</si>
  <si>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</si>
  <si>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</si>
  <si>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</si>
  <si>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</si>
  <si>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</si>
  <si>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</si>
  <si>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</si>
  <si>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</si>
  <si>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</si>
  <si>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</si>
  <si>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</si>
  <si>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</si>
  <si>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</si>
  <si>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</si>
  <si>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</si>
  <si>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</si>
  <si>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</si>
  <si>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</si>
  <si>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</si>
  <si>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</si>
  <si>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</si>
  <si>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</si>
  <si>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</si>
  <si>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</si>
  <si>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</si>
  <si>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</si>
  <si>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</si>
  <si>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</si>
  <si>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</si>
  <si>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</si>
  <si>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</si>
  <si>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</si>
  <si>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</si>
  <si>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</si>
  <si>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</si>
  <si>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</si>
  <si>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</si>
  <si>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</si>
  <si>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</si>
  <si>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</si>
  <si>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</si>
  <si>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</si>
  <si>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</si>
  <si>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</si>
  <si>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</si>
  <si>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</si>
  <si>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</si>
  <si>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</si>
  <si>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</si>
  <si>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</si>
  <si>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</si>
  <si>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</si>
  <si>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</si>
  <si>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</si>
  <si>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</si>
  <si>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</si>
  <si>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</si>
  <si>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</si>
  <si>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</si>
  <si>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</si>
  <si>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</si>
  <si>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</si>
  <si>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</si>
  <si>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</si>
  <si>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</si>
  <si>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</si>
  <si>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</si>
  <si>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</si>
  <si>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</si>
  <si>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</si>
  <si>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</si>
  <si>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</si>
  <si>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</si>
  <si>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</si>
  <si>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</si>
  <si>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</si>
  <si>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</si>
  <si>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</si>
  <si>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</si>
  <si>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</si>
  <si>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</si>
  <si>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</si>
  <si>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</si>
  <si>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</si>
  <si>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</si>
  <si>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</si>
  <si>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</si>
  <si>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</si>
  <si>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</si>
  <si>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</si>
  <si>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</si>
  <si>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</si>
  <si>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</si>
  <si>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</si>
  <si>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</si>
  <si>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</si>
  <si>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</si>
  <si>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</si>
  <si>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</si>
  <si>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</si>
  <si>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</si>
  <si>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</si>
  <si>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</si>
  <si>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</si>
  <si>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</si>
  <si>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</si>
  <si>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</si>
  <si>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</si>
  <si>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</si>
  <si>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</si>
  <si>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</si>
  <si>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</si>
  <si>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</si>
  <si>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</si>
  <si>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</si>
  <si>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</si>
  <si>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</si>
  <si>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</si>
  <si>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</si>
  <si>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</si>
  <si>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</si>
  <si>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</si>
  <si>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</si>
  <si>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</si>
  <si>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</si>
  <si>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</si>
  <si>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</si>
  <si>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</si>
  <si>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</si>
  <si>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</si>
  <si>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</si>
  <si>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</si>
  <si>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</si>
  <si>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</si>
  <si>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</si>
  <si>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</si>
  <si>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</si>
  <si>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</si>
  <si>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</si>
  <si>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</si>
  <si>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</si>
  <si>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</si>
  <si>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</si>
  <si>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</si>
  <si>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</si>
  <si>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</si>
  <si>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</si>
  <si>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</si>
  <si>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</si>
  <si>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</si>
  <si>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</si>
  <si>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</si>
  <si>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</si>
  <si>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</si>
  <si>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</si>
  <si>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</si>
  <si>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</si>
  <si>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</si>
  <si>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</si>
  <si>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</si>
  <si>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</si>
  <si>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</si>
  <si>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</si>
  <si>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</si>
  <si>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</si>
  <si>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</si>
  <si>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</si>
  <si>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</si>
  <si>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</si>
  <si>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</si>
  <si>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</si>
  <si>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</si>
  <si>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</si>
  <si>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</si>
  <si>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</si>
  <si>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</si>
  <si>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</si>
  <si>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</si>
  <si>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</si>
  <si>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</si>
  <si>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</si>
  <si>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</si>
  <si>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</si>
  <si>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</si>
  <si>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</si>
  <si>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</si>
  <si>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</si>
  <si>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</si>
  <si>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</si>
  <si>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</si>
  <si>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</si>
  <si>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</si>
  <si>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</si>
  <si>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</si>
  <si>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</si>
  <si>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</si>
  <si>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</si>
  <si>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</si>
  <si>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</si>
  <si>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</si>
  <si>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</si>
  <si>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</si>
  <si>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</si>
  <si>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</si>
  <si>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</si>
  <si>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</si>
  <si>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</si>
  <si>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</si>
  <si>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</si>
  <si>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</si>
  <si>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</si>
  <si>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</si>
  <si>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</si>
  <si>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</si>
  <si>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</si>
  <si>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</si>
  <si>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</si>
  <si>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</si>
  <si>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</si>
  <si>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</si>
  <si>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</si>
  <si>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</si>
  <si>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</si>
  <si>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</si>
  <si>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</si>
  <si>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</si>
  <si>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</si>
  <si>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</si>
  <si>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</si>
  <si>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</si>
  <si>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</si>
  <si>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</si>
  <si>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</si>
  <si>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</si>
  <si>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</si>
  <si>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</si>
  <si>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</si>
  <si>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</si>
  <si>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</si>
  <si>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</si>
  <si>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</si>
  <si>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</si>
  <si>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</si>
  <si>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</si>
  <si>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</si>
  <si>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</si>
  <si>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</si>
  <si>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</si>
  <si>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</si>
  <si>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</si>
  <si>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</si>
  <si>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</si>
  <si>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</si>
  <si>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</si>
  <si>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</si>
  <si>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</si>
  <si>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</si>
  <si>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</si>
  <si>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</si>
  <si>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</si>
  <si>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</si>
  <si>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</si>
  <si>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</si>
  <si>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</si>
  <si>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</si>
  <si>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</si>
  <si>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</si>
  <si>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</si>
  <si>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</si>
  <si>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</si>
  <si>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</si>
  <si>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</si>
  <si>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</si>
  <si>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</si>
  <si>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</si>
  <si>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</si>
  <si>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</si>
  <si>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</si>
  <si>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</si>
  <si>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</si>
  <si>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</si>
  <si>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</si>
  <si>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</si>
  <si>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</si>
  <si>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</si>
  <si>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</si>
  <si>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</si>
  <si>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</si>
  <si>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</si>
  <si>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</si>
  <si>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</si>
  <si>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</si>
  <si>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</si>
  <si>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</si>
  <si>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</si>
  <si>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</si>
  <si>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</si>
  <si>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</si>
  <si>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</si>
  <si>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</si>
  <si>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</si>
  <si>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</si>
  <si>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</si>
  <si>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</si>
  <si>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</si>
  <si>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</si>
  <si>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</si>
  <si>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</si>
  <si>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</si>
  <si>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</si>
  <si>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</si>
  <si>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</si>
  <si>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</si>
  <si>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</si>
  <si>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</si>
  <si>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</si>
  <si>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</si>
  <si>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</si>
  <si>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</si>
  <si>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</si>
  <si>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</si>
  <si>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</si>
  <si>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</si>
  <si>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</si>
  <si>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</si>
  <si>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</si>
  <si>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</si>
  <si>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</si>
  <si>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</si>
  <si>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</si>
  <si>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</si>
  <si>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</si>
  <si>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</si>
  <si>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</si>
  <si>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</si>
  <si>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</si>
  <si>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</si>
  <si>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</si>
  <si>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</si>
  <si>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</si>
  <si>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</si>
  <si>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</si>
  <si>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</si>
  <si>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</si>
  <si>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</si>
  <si>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</si>
  <si>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</si>
  <si>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</si>
  <si>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</si>
  <si>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</si>
  <si>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</si>
  <si>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</si>
  <si>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</si>
  <si>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</si>
  <si>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</si>
  <si>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</si>
  <si>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</si>
  <si>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</si>
  <si>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</si>
  <si>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</si>
  <si>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</si>
  <si>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</si>
  <si>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</si>
  <si>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</si>
  <si>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</si>
  <si>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</si>
  <si>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</si>
  <si>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</si>
  <si>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</si>
  <si>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</si>
  <si>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</si>
  <si>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</si>
  <si>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</si>
  <si>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</si>
  <si>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</si>
  <si>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</si>
  <si>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</si>
  <si>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</si>
  <si>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</si>
  <si>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</si>
  <si>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</si>
  <si>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</si>
  <si>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</si>
  <si>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</si>
  <si>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</si>
  <si>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</si>
  <si>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</si>
  <si>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</si>
  <si>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</si>
  <si>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</si>
  <si>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</si>
  <si>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</si>
  <si>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</si>
  <si>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</si>
  <si>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</si>
  <si>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</si>
  <si>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</si>
  <si>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</si>
  <si>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</si>
  <si>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</si>
  <si>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</si>
  <si>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</si>
  <si>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</si>
  <si>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</si>
  <si>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</si>
  <si>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</si>
  <si>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</si>
  <si>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</si>
  <si>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</si>
  <si>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</si>
  <si>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</si>
  <si>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</si>
  <si>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</si>
  <si>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</si>
  <si>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</si>
  <si>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</si>
  <si>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</si>
  <si>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</si>
  <si>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</si>
  <si>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</si>
  <si>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</si>
  <si>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</si>
  <si>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</si>
  <si>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</si>
  <si>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</si>
  <si>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</si>
  <si>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</si>
  <si>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</si>
  <si>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</si>
  <si>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</si>
  <si>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</si>
  <si>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</si>
  <si>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</si>
  <si>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</si>
  <si>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</si>
  <si>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</si>
  <si>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</si>
  <si>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</si>
  <si>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</si>
  <si>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</si>
  <si>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</si>
  <si>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</si>
  <si>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</si>
  <si>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</si>
  <si>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</si>
  <si>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</si>
  <si>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</si>
  <si>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</si>
  <si>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</si>
  <si>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</si>
  <si>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</si>
  <si>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</si>
  <si>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</si>
  <si>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</si>
  <si>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</si>
  <si>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</si>
  <si>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</si>
  <si>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</si>
  <si>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Прокурист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</si>
</sst>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23" sqref="B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44313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44313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698</v>
      </c>
    </row>
    <row r="19" spans="1:2" ht="15.75">
      <c r="A19" s="7" t="s">
        <v>4</v>
      </c>
      <c r="B19" s="356" t="s">
        <v>692</v>
      </c>
    </row>
    <row r="20" spans="1:2" ht="15.75">
      <c r="A20" s="7" t="s">
        <v>5</v>
      </c>
      <c r="B20" s="356" t="s">
        <v>692</v>
      </c>
    </row>
    <row r="21" spans="1:2" ht="15.75">
      <c r="A21" s="10" t="s">
        <v>6</v>
      </c>
      <c r="B21" s="358" t="s">
        <v>693</v>
      </c>
    </row>
    <row r="22" spans="1:2" ht="15.75">
      <c r="A22" s="10" t="s">
        <v>611</v>
      </c>
      <c r="B22" s="358" t="s">
        <v>693</v>
      </c>
    </row>
    <row r="23" spans="1:2" ht="15.75">
      <c r="A23" s="10" t="s">
        <v>7</v>
      </c>
      <c r="B23" s="468" t="s">
        <v>694</v>
      </c>
    </row>
    <row r="24" spans="1:2" ht="15.75">
      <c r="A24" s="10" t="s">
        <v>612</v>
      </c>
      <c r="B24" s="469" t="s">
        <v>695</v>
      </c>
    </row>
    <row r="25" spans="1:2" ht="15.75">
      <c r="A25" s="7" t="s">
        <v>615</v>
      </c>
      <c r="B25" s="470" t="s">
        <v>696</v>
      </c>
    </row>
    <row r="26" spans="1:2" ht="15.75">
      <c r="A26" s="10" t="s">
        <v>661</v>
      </c>
      <c r="B26" s="358" t="s">
        <v>697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G67" sqref="G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</v>
      </c>
      <c r="H21" s="137">
        <v>16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257</v>
      </c>
      <c r="H26" s="377">
        <f>H20+H21+H22</f>
        <v>257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461</v>
      </c>
      <c r="H28" s="375">
        <f>SUM(H29:H31)</f>
        <v>167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596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-135</v>
      </c>
      <c r="H30" s="137">
        <v>-135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294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449</v>
      </c>
      <c r="H34" s="377">
        <f>H28+H32+H33</f>
        <v>461</v>
      </c>
    </row>
    <row r="35" spans="1:8" ht="15.75">
      <c r="A35" s="76" t="s">
        <v>106</v>
      </c>
      <c r="B35" s="81" t="s">
        <v>107</v>
      </c>
      <c r="C35" s="374">
        <f>SUM(C36:C39)</f>
        <v>264</v>
      </c>
      <c r="D35" s="375">
        <f>SUM(D36:D39)</f>
        <v>264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921</v>
      </c>
      <c r="H37" s="379">
        <f>H26+H18+H34</f>
        <v>933</v>
      </c>
    </row>
    <row r="38" spans="1:13" ht="15.75">
      <c r="A38" s="76" t="s">
        <v>113</v>
      </c>
      <c r="B38" s="78" t="s">
        <v>114</v>
      </c>
      <c r="C38" s="138">
        <v>245</v>
      </c>
      <c r="D38" s="137">
        <v>245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264</v>
      </c>
      <c r="D46" s="377">
        <f>D35+D40+D45</f>
        <v>264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3</v>
      </c>
      <c r="D51" s="137">
        <v>3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</v>
      </c>
      <c r="D52" s="377">
        <f>SUM(D48:D51)</f>
        <v>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268</v>
      </c>
      <c r="D56" s="381">
        <f>D20+D21+D22+D28+D33+D46+D52+D54+D55</f>
        <v>268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2</v>
      </c>
      <c r="D69" s="137">
        <v>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</v>
      </c>
      <c r="H71" s="377">
        <f>H59+H60+H61+H69+H70</f>
        <v>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32</v>
      </c>
      <c r="D75" s="137">
        <v>31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</v>
      </c>
      <c r="D76" s="377">
        <f>SUM(D68:D75)</f>
        <v>33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</v>
      </c>
      <c r="H79" s="379">
        <f>H71+H73+H75+H77</f>
        <v>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</v>
      </c>
      <c r="D89" s="137">
        <v>81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556</v>
      </c>
      <c r="D91" s="137">
        <v>556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623</v>
      </c>
      <c r="D92" s="377">
        <f>SUM(D88:D91)</f>
        <v>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657</v>
      </c>
      <c r="D94" s="381">
        <f>D65+D76+D85+D92+D93</f>
        <v>670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925</v>
      </c>
      <c r="D95" s="383">
        <f>D94+D56</f>
        <v>938</v>
      </c>
      <c r="E95" s="169" t="s">
        <v>635</v>
      </c>
      <c r="F95" s="280" t="s">
        <v>268</v>
      </c>
      <c r="G95" s="382">
        <f>G37+G40+G56+G79</f>
        <v>925</v>
      </c>
      <c r="H95" s="383">
        <f>H37+H40+H56+H79</f>
        <v>938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44313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687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</v>
      </c>
      <c r="D13" s="257">
        <v>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10</v>
      </c>
      <c r="H14" s="257">
        <v>11</v>
      </c>
    </row>
    <row r="15" spans="1:8" ht="15.75">
      <c r="A15" s="135" t="s">
        <v>287</v>
      </c>
      <c r="B15" s="131" t="s">
        <v>288</v>
      </c>
      <c r="C15" s="256">
        <v>12</v>
      </c>
      <c r="D15" s="257">
        <v>14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7">
        <f>SUM(G12:G15)</f>
        <v>10</v>
      </c>
      <c r="H16" s="408">
        <f>SUM(H12:H15)</f>
        <v>11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</v>
      </c>
      <c r="D22" s="408">
        <f>SUM(D12:D18)+D19</f>
        <v>21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</v>
      </c>
      <c r="D31" s="414">
        <f>D29+D22</f>
        <v>21</v>
      </c>
      <c r="E31" s="191" t="s">
        <v>548</v>
      </c>
      <c r="F31" s="206" t="s">
        <v>331</v>
      </c>
      <c r="G31" s="193">
        <f>G16+G18+G27</f>
        <v>10</v>
      </c>
      <c r="H31" s="194">
        <f>H16+H18+H27</f>
        <v>11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12</v>
      </c>
      <c r="H33" s="408">
        <f>IF((D31-H31)&gt;0,D31-H31,0)</f>
        <v>10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</v>
      </c>
      <c r="D36" s="416">
        <f>D31-D34+D35</f>
        <v>21</v>
      </c>
      <c r="E36" s="202" t="s">
        <v>346</v>
      </c>
      <c r="F36" s="196" t="s">
        <v>347</v>
      </c>
      <c r="G36" s="207">
        <f>G35-G34+G31</f>
        <v>10</v>
      </c>
      <c r="H36" s="208">
        <f>H35-H34+H31</f>
        <v>11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12</v>
      </c>
      <c r="H37" s="194">
        <f>IF((D36-H36)&gt;0,D36-H36,0)</f>
        <v>10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12</v>
      </c>
      <c r="H42" s="184">
        <f>IF(H37&gt;0,IF(D38+H37&lt;0,0,D38+H37),IF(D37-D38&lt;0,D38-D37,0))</f>
        <v>10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12</v>
      </c>
      <c r="H44" s="208">
        <f>IF(D42=0,IF(H42-H43&gt;0,H42-H43+D43,0),IF(D42-D43&lt;0,D43-D42+H43,0))</f>
        <v>10</v>
      </c>
    </row>
    <row r="45" spans="1:8" ht="16.5" thickBot="1">
      <c r="A45" s="210" t="s">
        <v>371</v>
      </c>
      <c r="B45" s="211" t="s">
        <v>372</v>
      </c>
      <c r="C45" s="409">
        <f>C36+C38+C42</f>
        <v>22</v>
      </c>
      <c r="D45" s="410">
        <f>D36+D38+D42</f>
        <v>21</v>
      </c>
      <c r="E45" s="210" t="s">
        <v>373</v>
      </c>
      <c r="F45" s="212" t="s">
        <v>374</v>
      </c>
      <c r="G45" s="409">
        <f>G42+G36</f>
        <v>22</v>
      </c>
      <c r="H45" s="410">
        <f>H42+H36</f>
        <v>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44313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687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</v>
      </c>
      <c r="D12" s="137">
        <v>-5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>
        <v>-16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</v>
      </c>
      <c r="D21" s="438">
        <f>SUM(D11:D20)</f>
        <v>-14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-14</v>
      </c>
      <c r="D44" s="247">
        <f>D43+D33+D21</f>
        <v>-15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637</v>
      </c>
      <c r="D45" s="249">
        <v>682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623</v>
      </c>
      <c r="D46" s="251">
        <f>D45+D44</f>
        <v>667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623</v>
      </c>
      <c r="D47" s="238">
        <v>667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44313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687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J30" sqref="J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16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596</v>
      </c>
      <c r="J13" s="363">
        <f>'1-Баланс'!H30+'1-Баланс'!H33</f>
        <v>-135</v>
      </c>
      <c r="K13" s="364"/>
      <c r="L13" s="363">
        <f>SUM(C13:K13)</f>
        <v>933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16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596</v>
      </c>
      <c r="J17" s="432">
        <f t="shared" si="2"/>
        <v>-135</v>
      </c>
      <c r="K17" s="432">
        <f t="shared" si="2"/>
        <v>0</v>
      </c>
      <c r="L17" s="363">
        <f t="shared" si="1"/>
        <v>933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</v>
      </c>
      <c r="K18" s="364"/>
      <c r="L18" s="363">
        <f t="shared" si="1"/>
        <v>-12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16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596</v>
      </c>
      <c r="J31" s="432">
        <f t="shared" si="6"/>
        <v>-147</v>
      </c>
      <c r="K31" s="432">
        <f t="shared" si="6"/>
        <v>0</v>
      </c>
      <c r="L31" s="363">
        <f t="shared" si="1"/>
        <v>921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16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596</v>
      </c>
      <c r="J34" s="366">
        <f t="shared" si="7"/>
        <v>-147</v>
      </c>
      <c r="K34" s="366">
        <f t="shared" si="7"/>
        <v>0</v>
      </c>
      <c r="L34" s="430">
        <f t="shared" si="1"/>
        <v>921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44313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687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E48" sqref="E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/>
      <c r="B48" s="459"/>
      <c r="C48" s="79"/>
      <c r="D48" s="79"/>
      <c r="E48" s="79"/>
      <c r="F48" s="260">
        <f t="shared" si="2"/>
        <v>0</v>
      </c>
    </row>
    <row r="49" spans="1:6" ht="15.75">
      <c r="A49" s="458" t="s">
        <v>685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686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245</v>
      </c>
      <c r="D61" s="263"/>
      <c r="E61" s="263">
        <f>SUM(E46:E60)</f>
        <v>0</v>
      </c>
      <c r="F61" s="263">
        <f>SUM(F46:F60)</f>
        <v>245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</v>
      </c>
      <c r="D79" s="263"/>
      <c r="E79" s="263">
        <f>E78+E61+E44+E27</f>
        <v>0</v>
      </c>
      <c r="F79" s="263">
        <f>F78+F61+F44+F27</f>
        <v>264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44313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687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925</v>
      </c>
      <c r="D6" s="454">
        <f aca="true" t="shared" si="0" ref="D6:D15">C6-E6</f>
        <v>0</v>
      </c>
      <c r="E6" s="453">
        <f>'1-Баланс'!G95</f>
        <v>925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921</v>
      </c>
      <c r="D7" s="454">
        <f t="shared" si="0"/>
        <v>706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-12</v>
      </c>
      <c r="D8" s="454">
        <f t="shared" si="0"/>
        <v>0</v>
      </c>
      <c r="E8" s="453">
        <f>ABS('2-Отчет за доходите'!C44)-ABS('2-Отчет за доходите'!G44)</f>
        <v>-12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637</v>
      </c>
      <c r="D9" s="454">
        <f t="shared" si="0"/>
        <v>0</v>
      </c>
      <c r="E9" s="453">
        <f>'3-Отчет за паричния поток'!C45</f>
        <v>637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623</v>
      </c>
      <c r="D10" s="454">
        <f t="shared" si="0"/>
        <v>0</v>
      </c>
      <c r="E10" s="453">
        <f>'3-Отчет за паричния поток'!C46</f>
        <v>623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921</v>
      </c>
      <c r="D11" s="454">
        <f t="shared" si="0"/>
        <v>0</v>
      </c>
      <c r="E11" s="453">
        <f>'4-Отчет за собствения капитал'!L34</f>
        <v>921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245</v>
      </c>
      <c r="D14" s="454">
        <f t="shared" si="0"/>
        <v>0</v>
      </c>
      <c r="E14" s="453">
        <f>'Справка 5'!C61+'Справка 5'!C131</f>
        <v>245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-0.013029315960912053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-0.012972972972972972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0.45454545454545453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164.25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164.25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155.75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155.75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0.010810810810810811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0.004343105320304018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0.004324324324324324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245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268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32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556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623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657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925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257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461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596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-135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449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921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925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637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623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623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16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16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596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596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596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596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-135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-135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-147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-147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933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933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921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921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245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264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245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264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2021-04-27T10:10:04Z</cp:lastPrinted>
  <dcterms:created xsi:type="dcterms:W3CDTF">2006-09-16T00:00:00Z</dcterms:created>
  <dcterms:modified xsi:type="dcterms:W3CDTF">2021-04-27T10:13:52Z</dcterms:modified>
  <cp:category/>
  <cp:version/>
  <cp:contentType/>
  <cp:contentStatus/>
</cp:coreProperties>
</file>