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<sst xmlns="http://schemas.openxmlformats.org/spreadsheetml/2006/main" count="1870" uniqueCount="665">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</sst>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43048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43048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7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219</v>
      </c>
      <c r="D13" s="118">
        <v>230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</v>
      </c>
      <c r="D15" s="118">
        <v>3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</v>
      </c>
      <c r="D18" s="118">
        <v>2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245</v>
      </c>
      <c r="D20" s="336">
        <f>SUM(D12:D19)</f>
        <v>257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40</v>
      </c>
      <c r="H21" s="118">
        <v>40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533</v>
      </c>
      <c r="H26" s="336">
        <f>H20+H21+H22</f>
        <v>533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218</v>
      </c>
      <c r="H28" s="334">
        <f>SUM(H29:H31)</f>
        <v>267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302</v>
      </c>
      <c r="H29" s="118">
        <v>302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-84</v>
      </c>
      <c r="H30" s="118">
        <v>-35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>
        <v>-53</v>
      </c>
      <c r="H33" s="118">
        <v>-49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165</v>
      </c>
      <c r="H34" s="336">
        <f>H28+H32+H33</f>
        <v>218</v>
      </c>
    </row>
    <row r="35" spans="1:8" ht="15.75">
      <c r="A35" s="66" t="s">
        <v>106</v>
      </c>
      <c r="B35" s="70" t="s">
        <v>107</v>
      </c>
      <c r="C35" s="333">
        <f>SUM(C36:C39)</f>
        <v>255</v>
      </c>
      <c r="D35" s="334">
        <f>SUM(D36:D39)</f>
        <v>255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913</v>
      </c>
      <c r="H37" s="338">
        <f>H26+H18+H34</f>
        <v>966</v>
      </c>
    </row>
    <row r="38" spans="1:13" ht="15.75">
      <c r="A38" s="66" t="s">
        <v>113</v>
      </c>
      <c r="B38" s="68" t="s">
        <v>114</v>
      </c>
      <c r="C38" s="119">
        <v>255</v>
      </c>
      <c r="D38" s="118">
        <v>255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230</v>
      </c>
      <c r="H40" s="321">
        <v>242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255</v>
      </c>
      <c r="D46" s="336">
        <f>D35+D40+D45</f>
        <v>255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2</v>
      </c>
      <c r="D51" s="118">
        <v>2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</v>
      </c>
      <c r="D52" s="336">
        <f>SUM(D48:D51)</f>
        <v>2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491</v>
      </c>
      <c r="D56" s="340">
        <f>D20+D21+D22+D28+D33+D46+D52+D54+D55</f>
        <v>503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17</v>
      </c>
      <c r="D59" s="118">
        <v>17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27</v>
      </c>
      <c r="D61" s="118">
        <v>27</v>
      </c>
      <c r="E61" s="122" t="s">
        <v>188</v>
      </c>
      <c r="F61" s="69" t="s">
        <v>189</v>
      </c>
      <c r="G61" s="333">
        <f>SUM(G62:G68)</f>
        <v>401</v>
      </c>
      <c r="H61" s="334">
        <f>SUM(H62:H68)</f>
        <v>394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358</v>
      </c>
      <c r="H62" s="118">
        <v>371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11</v>
      </c>
      <c r="H64" s="118">
        <v>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44</v>
      </c>
      <c r="D65" s="336">
        <f>SUM(D59:D64)</f>
        <v>44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27</v>
      </c>
      <c r="H66" s="118">
        <v>15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65</v>
      </c>
      <c r="D69" s="118">
        <v>53</v>
      </c>
      <c r="E69" s="123" t="s">
        <v>79</v>
      </c>
      <c r="F69" s="69" t="s">
        <v>216</v>
      </c>
      <c r="G69" s="119">
        <v>55</v>
      </c>
      <c r="H69" s="118">
        <v>58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456</v>
      </c>
      <c r="H71" s="336">
        <f>H59+H60+H61+H69+H70</f>
        <v>452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156</v>
      </c>
      <c r="D75" s="118">
        <v>162</v>
      </c>
      <c r="E75" s="253" t="s">
        <v>160</v>
      </c>
      <c r="F75" s="71" t="s">
        <v>233</v>
      </c>
      <c r="G75" s="246">
        <v>33</v>
      </c>
      <c r="H75" s="247">
        <v>33</v>
      </c>
    </row>
    <row r="76" spans="1:8" ht="15.75">
      <c r="A76" s="250" t="s">
        <v>77</v>
      </c>
      <c r="B76" s="72" t="s">
        <v>232</v>
      </c>
      <c r="C76" s="335">
        <f>SUM(C68:C75)</f>
        <v>221</v>
      </c>
      <c r="D76" s="336">
        <f>SUM(D68:D75)</f>
        <v>215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489</v>
      </c>
      <c r="H79" s="338">
        <f>H71+H73+H75+H77</f>
        <v>485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>
        <v>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216</v>
      </c>
      <c r="D89" s="118">
        <v>245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658</v>
      </c>
      <c r="D91" s="118">
        <v>683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874</v>
      </c>
      <c r="D92" s="336">
        <f>SUM(D88:D91)</f>
        <v>930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1141</v>
      </c>
      <c r="D94" s="340">
        <f>D65+D76+D85+D92+D93</f>
        <v>1190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1632</v>
      </c>
      <c r="D95" s="342">
        <f>D94+D56</f>
        <v>1693</v>
      </c>
      <c r="E95" s="150" t="s">
        <v>607</v>
      </c>
      <c r="F95" s="257" t="s">
        <v>268</v>
      </c>
      <c r="G95" s="341">
        <f>G37+G40+G56+G79</f>
        <v>1632</v>
      </c>
      <c r="H95" s="342">
        <f>H37+H40+H56+H79</f>
        <v>1693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43048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43" sqref="H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62</v>
      </c>
      <c r="D13" s="238">
        <v>63</v>
      </c>
      <c r="E13" s="116" t="s">
        <v>281</v>
      </c>
      <c r="F13" s="161" t="s">
        <v>282</v>
      </c>
      <c r="G13" s="237"/>
      <c r="H13" s="238">
        <v>1</v>
      </c>
    </row>
    <row r="14" spans="1:8" ht="15.75">
      <c r="A14" s="116" t="s">
        <v>283</v>
      </c>
      <c r="B14" s="112" t="s">
        <v>284</v>
      </c>
      <c r="C14" s="237">
        <v>12</v>
      </c>
      <c r="D14" s="238">
        <v>10</v>
      </c>
      <c r="E14" s="166" t="s">
        <v>285</v>
      </c>
      <c r="F14" s="161" t="s">
        <v>286</v>
      </c>
      <c r="G14" s="237">
        <v>96</v>
      </c>
      <c r="H14" s="238">
        <v>95</v>
      </c>
    </row>
    <row r="15" spans="1:8" ht="15.75">
      <c r="A15" s="116" t="s">
        <v>287</v>
      </c>
      <c r="B15" s="112" t="s">
        <v>288</v>
      </c>
      <c r="C15" s="237">
        <v>72</v>
      </c>
      <c r="D15" s="238">
        <v>77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17</v>
      </c>
      <c r="D16" s="238">
        <v>16</v>
      </c>
      <c r="E16" s="157" t="s">
        <v>52</v>
      </c>
      <c r="F16" s="185" t="s">
        <v>292</v>
      </c>
      <c r="G16" s="366">
        <f>SUM(G12:G15)</f>
        <v>96</v>
      </c>
      <c r="H16" s="367">
        <f>SUM(H12:H15)</f>
        <v>96</v>
      </c>
    </row>
    <row r="17" spans="1:8" ht="31.5">
      <c r="A17" s="116" t="s">
        <v>293</v>
      </c>
      <c r="B17" s="112" t="s">
        <v>294</v>
      </c>
      <c r="C17" s="237"/>
      <c r="D17" s="238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</v>
      </c>
      <c r="D19" s="238">
        <v>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164</v>
      </c>
      <c r="D22" s="367">
        <f>SUM(D12:D18)+D19</f>
        <v>170</v>
      </c>
      <c r="E22" s="116" t="s">
        <v>309</v>
      </c>
      <c r="F22" s="158" t="s">
        <v>310</v>
      </c>
      <c r="G22" s="237">
        <v>4</v>
      </c>
      <c r="H22" s="238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20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</v>
      </c>
      <c r="H27" s="367">
        <f>SUM(H22:H26)</f>
        <v>27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165</v>
      </c>
      <c r="D31" s="373">
        <f>D29+D22</f>
        <v>170</v>
      </c>
      <c r="E31" s="172" t="s">
        <v>521</v>
      </c>
      <c r="F31" s="187" t="s">
        <v>331</v>
      </c>
      <c r="G31" s="174">
        <f>G16+G18+G27</f>
        <v>100</v>
      </c>
      <c r="H31" s="175">
        <f>H16+H18+H27</f>
        <v>123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65</v>
      </c>
      <c r="H33" s="367">
        <f>IF((D31-H31)&gt;0,D31-H31,0)</f>
        <v>47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165</v>
      </c>
      <c r="D36" s="375">
        <f>D31-D34+D35</f>
        <v>170</v>
      </c>
      <c r="E36" s="183" t="s">
        <v>346</v>
      </c>
      <c r="F36" s="177" t="s">
        <v>347</v>
      </c>
      <c r="G36" s="188">
        <f>G35-G34+G31</f>
        <v>100</v>
      </c>
      <c r="H36" s="189">
        <f>H35-H34+H31</f>
        <v>123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65</v>
      </c>
      <c r="H37" s="175">
        <f>IF((D36-H36)&gt;0,D36-H36,0)</f>
        <v>47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65</v>
      </c>
      <c r="H42" s="165">
        <f>IF(H37&gt;0,IF(D38+H37&lt;0,0,D38+H37),IF(D37-D38&lt;0,D38-D37,0))</f>
        <v>47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12</v>
      </c>
      <c r="H43" s="376">
        <v>17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53</v>
      </c>
      <c r="H44" s="189">
        <f>IF(D42=0,IF(H42-H43&gt;0,H42-H43+D43,0),IF(D42-D43&lt;0,D43-D42+H43,0))</f>
        <v>30</v>
      </c>
    </row>
    <row r="45" spans="1:8" ht="16.5" thickBot="1">
      <c r="A45" s="191" t="s">
        <v>371</v>
      </c>
      <c r="B45" s="192" t="s">
        <v>372</v>
      </c>
      <c r="C45" s="368">
        <f>C36+C38+C42</f>
        <v>165</v>
      </c>
      <c r="D45" s="369">
        <f>D36+D38+D42</f>
        <v>170</v>
      </c>
      <c r="E45" s="191" t="s">
        <v>373</v>
      </c>
      <c r="F45" s="193" t="s">
        <v>374</v>
      </c>
      <c r="G45" s="368">
        <f>G42+G36</f>
        <v>165</v>
      </c>
      <c r="H45" s="369">
        <f>H42+H36</f>
        <v>170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43048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3" sqref="F4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108</v>
      </c>
      <c r="D11" s="118">
        <v>105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-61</v>
      </c>
      <c r="D12" s="118">
        <v>-61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-78</v>
      </c>
      <c r="D14" s="118">
        <v>-96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-31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4</v>
      </c>
      <c r="D17" s="118">
        <v>6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-17</v>
      </c>
      <c r="D20" s="118">
        <v>-23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-44</v>
      </c>
      <c r="D21" s="397">
        <f>SUM(D11:D20)</f>
        <v>-100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-12</v>
      </c>
      <c r="D41" s="118">
        <v>-16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</v>
      </c>
      <c r="D43" s="399">
        <f>SUM(D35:D42)</f>
        <v>-16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-56</v>
      </c>
      <c r="D44" s="228">
        <f>D43+D33+D21</f>
        <v>-116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930</v>
      </c>
      <c r="D45" s="230">
        <v>1076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874</v>
      </c>
      <c r="D46" s="232">
        <f>D45+D44</f>
        <v>960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874</v>
      </c>
      <c r="D47" s="219">
        <v>960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43048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N30" sqref="N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40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302</v>
      </c>
      <c r="J13" s="322">
        <f>'1-Баланс'!H30+'1-Баланс'!H33</f>
        <v>-84</v>
      </c>
      <c r="K13" s="323"/>
      <c r="L13" s="322">
        <f>SUM(C13:K13)</f>
        <v>966</v>
      </c>
      <c r="M13" s="324">
        <f>'1-Баланс'!H40</f>
        <v>242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40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302</v>
      </c>
      <c r="J17" s="391">
        <f t="shared" si="2"/>
        <v>-84</v>
      </c>
      <c r="K17" s="391">
        <f t="shared" si="2"/>
        <v>0</v>
      </c>
      <c r="L17" s="322">
        <f t="shared" si="1"/>
        <v>966</v>
      </c>
      <c r="M17" s="392">
        <f t="shared" si="2"/>
        <v>242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-53</v>
      </c>
      <c r="K18" s="323"/>
      <c r="L18" s="322">
        <f t="shared" si="1"/>
        <v>-53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-12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40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302</v>
      </c>
      <c r="J31" s="391">
        <f t="shared" si="6"/>
        <v>-137</v>
      </c>
      <c r="K31" s="391">
        <f t="shared" si="6"/>
        <v>0</v>
      </c>
      <c r="L31" s="322">
        <f t="shared" si="1"/>
        <v>913</v>
      </c>
      <c r="M31" s="392">
        <f t="shared" si="6"/>
        <v>230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40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302</v>
      </c>
      <c r="J34" s="325">
        <f t="shared" si="7"/>
        <v>-137</v>
      </c>
      <c r="K34" s="325">
        <f t="shared" si="7"/>
        <v>0</v>
      </c>
      <c r="L34" s="389">
        <f t="shared" si="1"/>
        <v>913</v>
      </c>
      <c r="M34" s="326">
        <f>M31+M32+M33</f>
        <v>230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43048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1632</v>
      </c>
      <c r="D6" s="413">
        <f aca="true" t="shared" si="0" ref="D6:D15">C6-E6</f>
        <v>0</v>
      </c>
      <c r="E6" s="412">
        <f>'1-Баланс'!G95</f>
        <v>1632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913</v>
      </c>
      <c r="D7" s="413">
        <f t="shared" si="0"/>
        <v>698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-53</v>
      </c>
      <c r="D8" s="413">
        <f t="shared" si="0"/>
        <v>0</v>
      </c>
      <c r="E8" s="412">
        <f>ABS('2-Отчет за доходите'!C44)-ABS('2-Отчет за доходите'!G44)</f>
        <v>-53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930</v>
      </c>
      <c r="D9" s="413">
        <f t="shared" si="0"/>
        <v>0</v>
      </c>
      <c r="E9" s="412">
        <f>'3-Отчет за паричния поток'!C45</f>
        <v>930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874</v>
      </c>
      <c r="D10" s="413">
        <f t="shared" si="0"/>
        <v>0</v>
      </c>
      <c r="E10" s="412">
        <f>'3-Отчет за паричния поток'!C46</f>
        <v>874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913</v>
      </c>
      <c r="D11" s="413">
        <f t="shared" si="0"/>
        <v>0</v>
      </c>
      <c r="E11" s="412">
        <f>'4-Отчет за собствения капитал'!L34</f>
        <v>913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255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-0.5520833333333334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-0.05805038335158817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-0.1083844580777096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-0.032475490196078434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0.6060606060606061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2.3333333333333335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2.2392638036809815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1.787321063394683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1.787321063394683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0.33217993079584773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0.058823529411764705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0.5355969331872946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0.2996323529411765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0.001095290251916758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37.61538461538461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219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245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255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255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255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491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17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27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44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65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156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221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216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658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874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1141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1632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40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533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218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302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-84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-53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165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913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230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401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358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27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55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456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33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489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1632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62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72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164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165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165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165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96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96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100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65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100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65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65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12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53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108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-61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-78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-17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-44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-12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-56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930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874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874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40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40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40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40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302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302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302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302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-84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-84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-53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-137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-137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966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966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-53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913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913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242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242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-12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230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230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2017-11-09T08:55:27Z</cp:lastPrinted>
  <dcterms:created xsi:type="dcterms:W3CDTF">2006-09-16T00:00:00Z</dcterms:created>
  <dcterms:modified xsi:type="dcterms:W3CDTF">2017-11-09T08:56:19Z</dcterms:modified>
  <cp:category/>
  <cp:version/>
  <cp:contentType/>
  <cp:contentStatus/>
</cp:coreProperties>
</file>