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<sst xmlns="http://schemas.openxmlformats.org/spreadsheetml/2006/main" count="1069" uniqueCount="879">
  <si>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</si>
  <si>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</si>
  <si>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</si>
  <si>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</si>
  <si>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</si>
  <si>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</si>
  <si>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</si>
  <si>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</si>
  <si>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</si>
  <si>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</si>
  <si>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</si>
  <si>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</si>
  <si>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</si>
  <si>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</si>
  <si>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</si>
  <si>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</si>
  <si>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</si>
  <si>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</si>
  <si>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</si>
  <si>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</si>
  <si>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</si>
  <si>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</si>
  <si>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</si>
  <si>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</si>
  <si>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</si>
  <si>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</si>
  <si>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</si>
  <si>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</si>
  <si>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</si>
  <si>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</si>
  <si>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</si>
  <si>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</si>
  <si>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</si>
  <si>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</si>
  <si>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</si>
  <si>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</si>
  <si>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</si>
  <si>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</si>
  <si>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</si>
  <si>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</si>
  <si>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</si>
  <si>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</si>
  <si>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</si>
  <si>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</si>
  <si>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</si>
  <si>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</si>
  <si>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</si>
  <si>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</si>
  <si>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</si>
  <si>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</si>
  <si>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</si>
  <si>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</si>
  <si>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</si>
  <si>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</si>
  <si>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</si>
  <si>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</si>
  <si>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</si>
  <si>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</si>
  <si>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</si>
  <si>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</si>
  <si>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</si>
  <si>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</si>
  <si>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</si>
  <si>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</si>
  <si>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</si>
  <si>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</si>
  <si>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</si>
  <si>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</si>
  <si>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</si>
  <si>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</si>
  <si>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</si>
  <si>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</si>
  <si>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</si>
  <si>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</si>
  <si>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</si>
  <si>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</si>
  <si>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</si>
  <si>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</si>
  <si>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</si>
  <si>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</si>
  <si>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</si>
  <si>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</si>
  <si>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</si>
  <si>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</si>
  <si>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</si>
  <si>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</si>
  <si>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</si>
  <si>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</si>
  <si>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</si>
  <si>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</si>
  <si>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</si>
  <si>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</si>
  <si>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</si>
  <si>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</si>
  <si>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</si>
  <si>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</si>
  <si>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</si>
  <si>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</si>
  <si>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</si>
  <si>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</si>
  <si>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</si>
  <si>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</si>
  <si>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</si>
  <si>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</si>
  <si>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</si>
  <si>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</si>
  <si>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</si>
  <si>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</si>
  <si>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</si>
  <si>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</si>
  <si>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</si>
  <si>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</si>
  <si>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</si>
  <si>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</si>
  <si>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</si>
  <si>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</si>
  <si>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</si>
  <si>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</si>
  <si>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</si>
  <si>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</si>
  <si>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</si>
  <si>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</si>
  <si>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</si>
  <si>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</si>
  <si>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</si>
  <si>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</si>
  <si>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</si>
  <si>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</si>
  <si>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</si>
  <si>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</si>
  <si>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</si>
  <si>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</si>
  <si>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</si>
  <si>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</si>
  <si>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</si>
  <si>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</si>
  <si>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</si>
  <si>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</si>
  <si>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</si>
  <si>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</si>
  <si>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</si>
  <si>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</si>
  <si>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</si>
  <si>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</si>
  <si>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</si>
  <si>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</si>
  <si>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</si>
  <si>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</si>
  <si>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</si>
  <si>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</si>
  <si>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</si>
  <si>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</si>
  <si>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</si>
  <si>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</si>
  <si>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</si>
  <si>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</si>
  <si>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</si>
  <si>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</si>
  <si>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</si>
  <si>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</si>
  <si>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</si>
  <si>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</si>
  <si>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</si>
  <si>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</si>
  <si>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</si>
  <si>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</si>
  <si>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</si>
  <si>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</si>
  <si>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</si>
  <si>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</si>
  <si>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</si>
  <si>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</si>
  <si>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</si>
  <si>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</si>
  <si>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</si>
  <si>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</si>
  <si>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</si>
  <si>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</si>
  <si>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</si>
  <si>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</si>
  <si>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</si>
  <si>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</si>
  <si>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</si>
  <si>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</si>
  <si>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</si>
  <si>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</si>
  <si>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</si>
  <si>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</si>
  <si>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</si>
  <si>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</si>
  <si>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</si>
  <si>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</si>
  <si>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</si>
  <si>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</si>
  <si>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</si>
  <si>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</si>
  <si>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</si>
  <si>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</si>
  <si>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</si>
  <si>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</si>
  <si>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</si>
  <si>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</si>
  <si>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</si>
  <si>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</si>
  <si>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</si>
  <si>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</si>
  <si>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</si>
  <si>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</si>
  <si>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</si>
  <si>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</si>
  <si>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</si>
  <si>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</si>
  <si>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</si>
  <si>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</si>
  <si>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</si>
  <si>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</si>
  <si>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</si>
  <si>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</si>
  <si>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</si>
  <si>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</si>
  <si>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</si>
  <si>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</si>
  <si>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</si>
  <si>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</si>
  <si>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</si>
  <si>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</si>
  <si>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</si>
  <si>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</si>
  <si>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</si>
  <si>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</si>
  <si>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</si>
  <si>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</si>
  <si>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</si>
  <si>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</si>
  <si>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</si>
  <si>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</si>
  <si>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</si>
  <si>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</si>
  <si>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</si>
  <si>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</si>
  <si>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</si>
  <si>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</si>
  <si>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</si>
  <si>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</si>
  <si>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</si>
  <si>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</si>
  <si>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</si>
  <si>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</si>
  <si>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</si>
  <si>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</si>
  <si>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</si>
  <si>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</si>
  <si>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</si>
  <si>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</si>
  <si>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</si>
  <si>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</si>
  <si>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</si>
  <si>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</si>
  <si>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</si>
  <si>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</si>
  <si>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</si>
  <si>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</si>
  <si>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</si>
  <si>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</si>
  <si>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</si>
  <si>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</si>
  <si>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</si>
  <si>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</si>
  <si>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</si>
  <si>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</si>
  <si>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</si>
  <si>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</si>
  <si>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</si>
  <si>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</si>
  <si>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</si>
  <si>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</si>
  <si>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</si>
  <si>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</si>
  <si>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</si>
  <si>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</si>
  <si>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</si>
  <si>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</si>
  <si>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</si>
  <si>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</si>
  <si>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</si>
  <si>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</si>
  <si>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</si>
  <si>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</si>
  <si>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</si>
  <si>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</si>
  <si>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</si>
  <si>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</si>
  <si>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</si>
  <si>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</si>
  <si>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</si>
  <si>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</si>
  <si>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</si>
  <si>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</si>
  <si>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</si>
  <si>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</si>
  <si>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</si>
  <si>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</si>
  <si>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</si>
  <si>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</si>
  <si>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</si>
  <si>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</si>
  <si>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</si>
  <si>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</si>
  <si>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</si>
  <si>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</si>
  <si>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</si>
  <si>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</si>
  <si>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</si>
  <si>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</si>
  <si>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</si>
  <si>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</si>
  <si>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</si>
  <si>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</si>
  <si>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</si>
  <si>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</si>
  <si>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</si>
  <si>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</si>
  <si>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</si>
  <si>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</si>
  <si>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</si>
  <si>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</si>
  <si>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</si>
  <si>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</si>
  <si>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</si>
  <si>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</si>
  <si>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</si>
  <si>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</si>
  <si>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</si>
  <si>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</si>
  <si>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</si>
  <si>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</si>
  <si>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</si>
  <si>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</si>
  <si>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</si>
  <si>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</si>
  <si>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</si>
  <si>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</si>
  <si>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</si>
  <si>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</si>
  <si>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</si>
  <si>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</si>
  <si>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</si>
  <si>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</si>
  <si>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</si>
  <si>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</si>
  <si>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</si>
  <si>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</si>
  <si>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</si>
  <si>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</si>
  <si>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</si>
  <si>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</si>
  <si>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</si>
  <si>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</si>
  <si>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</si>
  <si>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</si>
  <si>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</si>
  <si>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</si>
  <si>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</si>
  <si>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</si>
  <si>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</si>
  <si>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</si>
  <si>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</si>
  <si>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</si>
  <si>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</si>
  <si>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</si>
  <si>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</si>
  <si>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</si>
  <si>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</si>
  <si>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</si>
  <si>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</si>
  <si>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</si>
  <si>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</si>
  <si>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</si>
  <si>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</si>
  <si>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</si>
  <si>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</si>
  <si>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</si>
  <si>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</si>
  <si>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</si>
  <si>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</si>
  <si>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</si>
  <si>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</si>
  <si>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</si>
  <si>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</si>
  <si>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</si>
  <si>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</si>
  <si>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</si>
  <si>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</si>
  <si>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</si>
  <si>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</si>
  <si>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</si>
  <si>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</si>
  <si>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</si>
  <si>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</si>
  <si>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</si>
  <si>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</si>
  <si>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</si>
  <si>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</si>
  <si>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</si>
  <si>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</si>
  <si>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</si>
  <si>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</si>
  <si>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</si>
  <si>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</si>
  <si>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</si>
  <si>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</si>
  <si>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</si>
  <si>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</si>
  <si>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</si>
  <si>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</si>
  <si>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</si>
  <si>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</si>
  <si>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</si>
  <si>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</si>
  <si>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</si>
  <si>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</si>
  <si>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</si>
  <si>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</si>
  <si>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</si>
  <si>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</si>
  <si>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</si>
  <si>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</si>
  <si>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</si>
  <si>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</si>
  <si>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</si>
  <si>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</si>
  <si>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</si>
  <si>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</si>
  <si>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</si>
  <si>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</si>
  <si>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</si>
  <si>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</si>
  <si>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</si>
  <si>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</si>
  <si>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</si>
  <si>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</si>
  <si>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</si>
  <si>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</si>
  <si>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</si>
  <si>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</si>
  <si>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</si>
  <si>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</si>
  <si>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</si>
  <si>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</si>
  <si>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</si>
  <si>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</si>
  <si>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</si>
  <si>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</si>
  <si>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</si>
  <si>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</si>
  <si>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</si>
  <si>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</si>
  <si>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</si>
  <si>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</si>
  <si>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</si>
  <si>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</si>
  <si>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</si>
  <si>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</si>
  <si>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</si>
  <si>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</si>
  <si>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</si>
  <si>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</si>
  <si>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</si>
  <si>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</si>
  <si>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</si>
  <si>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</si>
  <si>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</si>
  <si>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</si>
  <si>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</si>
  <si>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</si>
  <si>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</si>
  <si>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</si>
  <si>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</si>
  <si>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</si>
  <si>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</si>
  <si>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</si>
  <si>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</si>
  <si>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</si>
  <si>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</si>
  <si>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</si>
  <si>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</si>
  <si>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</si>
  <si>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</si>
  <si>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</si>
  <si>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</si>
  <si>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</si>
  <si>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</si>
  <si>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</si>
  <si>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</si>
  <si>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</si>
  <si>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</si>
  <si>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</si>
  <si>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</si>
  <si>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</si>
  <si>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</si>
  <si>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</si>
  <si>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</si>
  <si>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</si>
  <si>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</si>
  <si>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</si>
  <si>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</si>
  <si>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</si>
  <si>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</si>
  <si>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</si>
  <si>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</si>
  <si>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</si>
  <si>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</si>
  <si>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</si>
  <si>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</si>
  <si>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</si>
  <si>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</si>
  <si>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</si>
  <si>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</si>
  <si>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</si>
  <si>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</si>
  <si>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</si>
  <si>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</si>
  <si>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</si>
  <si>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</si>
  <si>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</si>
  <si>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</si>
  <si>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</si>
  <si>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</si>
  <si>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</si>
  <si>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</si>
  <si>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</si>
  <si>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</si>
  <si>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</si>
  <si>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</si>
  <si>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</si>
  <si>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</si>
  <si>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</si>
  <si>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</si>
  <si>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</si>
  <si>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</si>
  <si>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</si>
  <si>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</si>
  <si>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</si>
  <si>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</si>
  <si>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</si>
  <si>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</si>
  <si>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</si>
  <si>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</si>
  <si>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</si>
  <si>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</si>
  <si>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</si>
  <si>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</si>
  <si>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</si>
  <si>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</si>
  <si>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</si>
  <si>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</si>
  <si>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</si>
  <si>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</si>
  <si>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</si>
  <si>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</si>
  <si>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</si>
  <si>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</si>
  <si>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</si>
  <si>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</si>
  <si>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</si>
  <si>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</si>
  <si>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</si>
  <si>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</si>
  <si>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</si>
  <si>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</si>
  <si>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</si>
  <si>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</si>
  <si>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</si>
  <si>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</si>
  <si>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</si>
  <si>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</si>
  <si>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</si>
  <si>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</si>
  <si>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</si>
  <si>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</si>
  <si>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</si>
  <si>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</si>
  <si>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</si>
  <si>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</si>
  <si>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</si>
  <si>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</si>
  <si>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</si>
  <si>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</si>
  <si>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</si>
  <si>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</si>
  <si>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</si>
  <si>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</si>
  <si>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</si>
  <si>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</si>
  <si>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</si>
  <si>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</si>
  <si>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</si>
  <si>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</si>
  <si>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</si>
  <si>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</si>
  <si>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</si>
  <si>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</si>
  <si>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</si>
  <si>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</si>
  <si>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</si>
  <si>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</si>
  <si>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</si>
  <si>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</si>
  <si>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</si>
  <si>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</si>
  <si>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</si>
  <si>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</si>
  <si>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</si>
  <si>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</si>
  <si>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</si>
  <si>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</si>
  <si>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</si>
  <si>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</si>
  <si>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</si>
  <si>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</si>
  <si>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</si>
  <si>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</si>
  <si>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</si>
  <si>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</si>
  <si>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</si>
  <si>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</si>
  <si>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</si>
  <si>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</si>
  <si>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</si>
  <si>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</si>
  <si>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</si>
  <si>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</si>
  <si>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</si>
  <si>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</si>
  <si>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</si>
  <si>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</si>
  <si>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</si>
  <si>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</si>
  <si>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</si>
  <si>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</si>
  <si>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</si>
  <si>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</si>
  <si>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</si>
  <si>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</si>
  <si>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</si>
  <si>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</si>
  <si>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</si>
  <si>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</si>
  <si>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</si>
  <si>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</si>
  <si>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</si>
  <si>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</si>
  <si>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</si>
  <si>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</si>
  <si>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</si>
  <si>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</si>
  <si>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</si>
  <si>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</si>
  <si>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</si>
  <si>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</si>
  <si>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</si>
  <si>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</si>
  <si>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</si>
  <si>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</si>
  <si>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</si>
  <si>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</si>
  <si>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</si>
  <si>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</si>
  <si>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</si>
  <si>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</si>
  <si>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</si>
  <si>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</si>
  <si>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</si>
  <si>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</si>
  <si>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</si>
  <si>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</si>
  <si>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</si>
  <si>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</si>
  <si>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</si>
  <si>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</si>
  <si>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</si>
  <si>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</si>
  <si>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</si>
  <si>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</si>
  <si>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</si>
  <si>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</si>
  <si>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</si>
  <si>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</si>
  <si>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</si>
  <si>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</si>
  <si>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</si>
  <si>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</si>
  <si>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</si>
  <si>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</si>
  <si>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</si>
  <si>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</si>
  <si>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</si>
  <si>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</si>
  <si>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</si>
  <si>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</si>
  <si>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</si>
  <si>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</si>
  <si>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</si>
  <si>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</si>
  <si>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</si>
  <si>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</si>
  <si>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</si>
  <si>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</si>
  <si>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</si>
  <si>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</si>
  <si>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</si>
  <si>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</si>
  <si>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</si>
  <si>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</si>
  <si>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</si>
  <si>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</si>
  <si>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</si>
  <si>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</si>
  <si>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</si>
  <si>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</si>
  <si>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</si>
  <si>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</si>
  <si>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</si>
  <si>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</si>
  <si>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</si>
  <si>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</si>
  <si>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</si>
  <si>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</si>
  <si>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</si>
  <si>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</si>
  <si>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</si>
  <si>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</si>
  <si>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</si>
  <si>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</si>
  <si>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</si>
  <si>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</si>
  <si>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</si>
  <si>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</si>
  <si>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</si>
  <si>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</si>
  <si>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</si>
  <si>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</si>
  <si>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</si>
  <si>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</si>
  <si>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</si>
  <si>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</si>
  <si>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</si>
  <si>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</si>
  <si>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</si>
  <si>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</si>
  <si>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</si>
  <si>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</si>
  <si>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</si>
  <si>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</si>
  <si>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</si>
  <si>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</si>
  <si>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</si>
  <si>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</si>
  <si>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</si>
  <si>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</si>
  <si>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</si>
  <si>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</si>
  <si>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</si>
  <si>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</si>
  <si>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</si>
  <si>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</si>
  <si>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</si>
  <si>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</si>
  <si>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</si>
  <si>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</si>
  <si>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</si>
  <si>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</si>
  <si>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</si>
  <si>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</si>
  <si>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</si>
  <si>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</si>
  <si>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</si>
  <si>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</si>
  <si>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</si>
  <si>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</si>
  <si>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</si>
  <si>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</si>
  <si>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</si>
  <si>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</si>
  <si>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</si>
  <si>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</si>
  <si>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</si>
  <si>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</si>
  <si>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</si>
  <si>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</si>
  <si>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</si>
  <si>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</si>
  <si>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</si>
  <si>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</si>
  <si>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</si>
  <si>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</si>
  <si>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</si>
  <si>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</si>
  <si>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</si>
  <si>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</si>
  <si>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</si>
  <si>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</si>
  <si>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</si>
  <si>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</si>
  <si>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</si>
  <si>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</si>
  <si>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</si>
  <si>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</si>
  <si>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</si>
  <si>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</si>
  <si>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</si>
  <si>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</si>
  <si>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</si>
  <si>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</si>
  <si>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</si>
  <si>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</si>
  <si>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</si>
  <si>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</si>
  <si>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</si>
  <si>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</si>
  <si>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</si>
  <si>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</si>
  <si>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</si>
  <si>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</si>
  <si>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</si>
  <si>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</si>
  <si>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</si>
  <si>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</si>
  <si>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</si>
  <si>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</si>
  <si>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</si>
  <si>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</si>
  <si>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</si>
  <si>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</si>
  <si>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</si>
  <si>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</si>
  <si>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</si>
  <si>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</si>
  <si>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</si>
  <si>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</si>
  <si>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</si>
  <si>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</si>
  <si>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</si>
  <si>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</si>
  <si>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</si>
  <si>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</si>
  <si>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</si>
  <si>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</si>
  <si>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</si>
  <si>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</si>
  <si>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</si>
  <si>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</si>
  <si>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</si>
  <si>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</si>
  <si>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</si>
  <si>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</si>
  <si>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</si>
  <si>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</si>
  <si>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</si>
  <si>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</si>
  <si>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</si>
  <si>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</si>
  <si>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</si>
  <si>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</si>
  <si>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</si>
  <si>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</si>
  <si>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</si>
  <si>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</si>
  <si>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</si>
  <si>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</si>
  <si>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</si>
  <si>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</si>
  <si>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31.12.2013 г.</t>
  </si>
  <si>
    <t>Дата на съставяне: 13.03.2014 г</t>
  </si>
  <si>
    <t>13.03.2014 г.</t>
  </si>
  <si>
    <t xml:space="preserve">Дата на съставяне: 13.03.2014 г.                                </t>
  </si>
  <si>
    <t xml:space="preserve">Дата  на съставяне: 13.03.2014 г.                                                                                                                                </t>
  </si>
  <si>
    <t xml:space="preserve">Дата на съставяне: 13.03.2014 г. </t>
  </si>
  <si>
    <t>Дата на съставяне: 13.03.2014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</si>
</sst>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212</v>
      </c>
      <c r="H21" s="156">
        <f>SUM(H22:H24)</f>
        <v>163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188</v>
      </c>
      <c r="H24" s="152">
        <v>139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231</v>
      </c>
      <c r="H25" s="154">
        <f>H19+H20+H21</f>
        <v>182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28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28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474</v>
      </c>
      <c r="H36" s="154">
        <f>H25+H17+H33</f>
        <v>448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1527</v>
      </c>
      <c r="H61" s="154">
        <f>SUM(H62:H68)</f>
        <v>1557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1524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1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3</v>
      </c>
      <c r="H68" s="152">
        <v>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1527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27</v>
      </c>
      <c r="D74" s="151">
        <v>26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28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1527</v>
      </c>
      <c r="H79" s="162">
        <f>H71+H74+H75+H76</f>
        <v>1557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17</v>
      </c>
      <c r="D88" s="151">
        <v>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1680</v>
      </c>
      <c r="D90" s="151">
        <v>1687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1699</v>
      </c>
      <c r="D91" s="155">
        <f>SUM(D87:D90)</f>
        <v>1702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1727</v>
      </c>
      <c r="D93" s="155">
        <f>D64+D75+D84+D91+D92</f>
        <v>1731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2001</v>
      </c>
      <c r="D94" s="164">
        <f>D93+D55</f>
        <v>2005</v>
      </c>
      <c r="E94" s="448" t="s">
        <v>271</v>
      </c>
      <c r="F94" s="289" t="s">
        <v>272</v>
      </c>
      <c r="G94" s="165">
        <f>G36+G39+G55+G79</f>
        <v>2001</v>
      </c>
      <c r="H94" s="165">
        <f>H36+H39+H55+H79</f>
        <v>2005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" sqref="C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31.12.2013 г.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17</v>
      </c>
      <c r="D10" s="46">
        <v>17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8" t="s">
        <v>295</v>
      </c>
      <c r="G11" s="549">
        <v>33</v>
      </c>
      <c r="H11" s="549">
        <v>28</v>
      </c>
    </row>
    <row r="12" spans="1:8" ht="12">
      <c r="A12" s="298" t="s">
        <v>296</v>
      </c>
      <c r="B12" s="299" t="s">
        <v>297</v>
      </c>
      <c r="C12" s="46">
        <v>70</v>
      </c>
      <c r="D12" s="46">
        <v>63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14</v>
      </c>
      <c r="D13" s="46">
        <v>13</v>
      </c>
      <c r="E13" s="301" t="s">
        <v>52</v>
      </c>
      <c r="F13" s="550" t="s">
        <v>301</v>
      </c>
      <c r="G13" s="547">
        <f>SUM(G9:G12)</f>
        <v>33</v>
      </c>
      <c r="H13" s="547">
        <f>SUM(H9:H12)</f>
        <v>28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103</v>
      </c>
      <c r="D19" s="49">
        <f>SUM(D9:D15)+D16</f>
        <v>96</v>
      </c>
      <c r="E19" s="304" t="s">
        <v>318</v>
      </c>
      <c r="F19" s="551" t="s">
        <v>319</v>
      </c>
      <c r="G19" s="549">
        <v>99</v>
      </c>
      <c r="H19" s="549">
        <v>107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102</v>
      </c>
      <c r="H24" s="547">
        <f>SUM(H19:H23)</f>
        <v>110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104</v>
      </c>
      <c r="D28" s="50">
        <f>D26+D19</f>
        <v>96</v>
      </c>
      <c r="E28" s="127" t="s">
        <v>340</v>
      </c>
      <c r="F28" s="553" t="s">
        <v>341</v>
      </c>
      <c r="G28" s="547">
        <f>G13+G15+G24</f>
        <v>135</v>
      </c>
      <c r="H28" s="547">
        <f>H13+H15+H24</f>
        <v>138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31</v>
      </c>
      <c r="D30" s="50">
        <f>IF((H28-D28)&gt;0,H28-D28,0)</f>
        <v>42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104</v>
      </c>
      <c r="D33" s="49">
        <f>D28+D31+D32</f>
        <v>96</v>
      </c>
      <c r="E33" s="127" t="s">
        <v>356</v>
      </c>
      <c r="F33" s="553" t="s">
        <v>357</v>
      </c>
      <c r="G33" s="53">
        <f>G32+G31+G28</f>
        <v>135</v>
      </c>
      <c r="H33" s="53">
        <f>H32+H31+H28</f>
        <v>138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31</v>
      </c>
      <c r="D34" s="50">
        <f>IF((H33-D33)&gt;0,H33-D33,0)</f>
        <v>42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3</v>
      </c>
      <c r="D35" s="49">
        <f>D36+D37+D38</f>
        <v>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3</v>
      </c>
      <c r="D36" s="46">
        <v>4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28</v>
      </c>
      <c r="D39" s="459">
        <f>+IF((H33-D33-D35)&gt;0,H33-D33-D35,0)</f>
        <v>38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28</v>
      </c>
      <c r="D41" s="52">
        <f>IF(D39-D40&gt;0,D39-D40,0)</f>
        <v>38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135</v>
      </c>
      <c r="D42" s="53">
        <f>D33+D35+D39</f>
        <v>138</v>
      </c>
      <c r="E42" s="128" t="s">
        <v>383</v>
      </c>
      <c r="F42" s="129" t="s">
        <v>384</v>
      </c>
      <c r="G42" s="53">
        <f>G39+G33</f>
        <v>135</v>
      </c>
      <c r="H42" s="53">
        <f>H39+H33</f>
        <v>138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31.12.2013 г.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33</v>
      </c>
      <c r="D10" s="54">
        <v>31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-11</v>
      </c>
      <c r="D11" s="54">
        <v>-13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-93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99</v>
      </c>
      <c r="D16" s="54">
        <v>109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23</v>
      </c>
      <c r="D20" s="55">
        <f>SUM(D10:D19)</f>
        <v>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-29</v>
      </c>
      <c r="D40" s="54">
        <v>-16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-29</v>
      </c>
      <c r="D42" s="55">
        <f>SUM(D34:D41)</f>
        <v>-16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1702</v>
      </c>
      <c r="D44" s="132">
        <v>1674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1699</v>
      </c>
      <c r="D45" s="55">
        <f>D44+D43</f>
        <v>1702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1699</v>
      </c>
      <c r="D46" s="56">
        <v>1702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31.12.2013 г.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139</v>
      </c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139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448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28</v>
      </c>
      <c r="J16" s="345">
        <f>+'справка №1-БАЛАНС'!G32</f>
        <v>0</v>
      </c>
      <c r="K16" s="60">
        <v>0</v>
      </c>
      <c r="L16" s="344">
        <f t="shared" si="1"/>
        <v>28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49</v>
      </c>
      <c r="I17" s="62">
        <f t="shared" si="3"/>
        <v>-51</v>
      </c>
      <c r="J17" s="62">
        <f>J18+J19</f>
        <v>0</v>
      </c>
      <c r="K17" s="62">
        <f t="shared" si="3"/>
        <v>0</v>
      </c>
      <c r="L17" s="344">
        <f t="shared" si="1"/>
        <v>-2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49</v>
      </c>
      <c r="I19" s="60">
        <v>-51</v>
      </c>
      <c r="J19" s="60">
        <v>0</v>
      </c>
      <c r="K19" s="60">
        <v>0</v>
      </c>
      <c r="L19" s="344">
        <f t="shared" si="1"/>
        <v>-2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188</v>
      </c>
      <c r="I29" s="59">
        <f t="shared" si="6"/>
        <v>28</v>
      </c>
      <c r="J29" s="59">
        <f t="shared" si="6"/>
        <v>0</v>
      </c>
      <c r="K29" s="59">
        <f t="shared" si="6"/>
        <v>0</v>
      </c>
      <c r="L29" s="344">
        <f t="shared" si="1"/>
        <v>474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188</v>
      </c>
      <c r="I32" s="59">
        <f t="shared" si="7"/>
        <v>28</v>
      </c>
      <c r="J32" s="59">
        <f t="shared" si="7"/>
        <v>0</v>
      </c>
      <c r="K32" s="59">
        <f t="shared" si="7"/>
        <v>0</v>
      </c>
      <c r="L32" s="344">
        <f t="shared" si="1"/>
        <v>474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48">
      <c r="A3" s="598" t="s">
        <v>6</v>
      </c>
      <c r="B3" s="599"/>
      <c r="C3" s="600" t="str">
        <f>'справка №1-БАЛАНС'!E5</f>
        <v>31.12.2013 г.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3" t="s">
        <v>6</v>
      </c>
      <c r="B4" s="605" t="str">
        <f>'справка №1-БАЛАНС'!E5</f>
        <v>31.12.2013 г.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</v>
      </c>
      <c r="D32" s="108">
        <v>1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28</v>
      </c>
      <c r="D43" s="104">
        <f>D24+D28+D29+D31+D30+D32+D33+D38</f>
        <v>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28</v>
      </c>
      <c r="D44" s="103">
        <f>D43+D21+D19+D9</f>
        <v>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1524</v>
      </c>
      <c r="D71" s="105">
        <f>SUM(D72:D74)</f>
        <v>1524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1524</v>
      </c>
      <c r="D73" s="108">
        <v>1524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</v>
      </c>
      <c r="D91" s="108">
        <v>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1527</v>
      </c>
      <c r="D96" s="104">
        <f>D85+D80+D75+D71+D95</f>
        <v>1527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1527</v>
      </c>
      <c r="D97" s="104">
        <f>D96+D68+D66</f>
        <v>1527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48">
      <c r="A5" s="500" t="s">
        <v>6</v>
      </c>
      <c r="B5" s="610" t="str">
        <f>'справка №1-БАЛАНС'!E5</f>
        <v>31.12.2013 г.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6" sqref="D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31.12.2013 г.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2014-03-11T11:36:37Z</cp:lastPrinted>
  <dcterms:created xsi:type="dcterms:W3CDTF">2000-06-29T12:02:40Z</dcterms:created>
  <dcterms:modified xsi:type="dcterms:W3CDTF">2014-03-11T11:36:49Z</dcterms:modified>
  <cp:category/>
  <cp:version/>
  <cp:contentType/>
  <cp:contentStatus/>
</cp:coreProperties>
</file>