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<sst xmlns="http://schemas.openxmlformats.org/spreadsheetml/2006/main" count="1069" uniqueCount="880">
  <si>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</si>
  <si>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</si>
  <si>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</si>
  <si>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</si>
  <si>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</si>
  <si>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</si>
  <si>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</si>
  <si>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</si>
  <si>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</si>
  <si>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</si>
  <si>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</si>
  <si>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</si>
  <si>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</si>
  <si>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</si>
  <si>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</si>
  <si>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</si>
  <si>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</si>
  <si>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</si>
  <si>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</si>
  <si>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</si>
  <si>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</si>
  <si>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</si>
  <si>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</si>
  <si>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</si>
  <si>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</si>
  <si>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</si>
  <si>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</si>
  <si>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</si>
  <si>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</si>
  <si>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</si>
  <si>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</si>
  <si>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</si>
  <si>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</si>
  <si>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</si>
  <si>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</si>
  <si>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</si>
  <si>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</si>
  <si>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</si>
  <si>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</si>
  <si>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</si>
  <si>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</si>
  <si>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</si>
  <si>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</si>
  <si>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</si>
  <si>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</si>
  <si>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</si>
  <si>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</si>
  <si>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</si>
  <si>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</si>
  <si>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</si>
  <si>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</si>
  <si>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</si>
  <si>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</si>
  <si>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</si>
  <si>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</si>
  <si>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</si>
  <si>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</si>
  <si>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</si>
  <si>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</si>
  <si>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</si>
  <si>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</si>
  <si>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</si>
  <si>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</si>
  <si>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</si>
  <si>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</si>
  <si>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</si>
  <si>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</si>
  <si>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</si>
  <si>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</si>
  <si>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</si>
  <si>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</si>
  <si>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</si>
  <si>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</si>
  <si>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</si>
  <si>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</si>
  <si>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</si>
  <si>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</si>
  <si>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</si>
  <si>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</si>
  <si>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</si>
  <si>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</si>
  <si>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</si>
  <si>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</si>
  <si>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</si>
  <si>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</si>
  <si>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</si>
  <si>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</si>
  <si>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</si>
  <si>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</si>
  <si>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</si>
  <si>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</si>
  <si>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</si>
  <si>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</si>
  <si>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</si>
  <si>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</si>
  <si>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</si>
  <si>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</si>
  <si>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</si>
  <si>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</si>
  <si>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</si>
  <si>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</si>
  <si>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</si>
  <si>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</si>
  <si>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</si>
  <si>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</si>
  <si>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</si>
  <si>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</si>
  <si>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</si>
  <si>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</si>
  <si>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</si>
  <si>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</si>
  <si>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</si>
  <si>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</si>
  <si>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</si>
  <si>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</si>
  <si>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</si>
  <si>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</si>
  <si>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</si>
  <si>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</si>
  <si>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</si>
  <si>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</si>
  <si>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</si>
  <si>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</si>
  <si>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</si>
  <si>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</si>
  <si>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</si>
  <si>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</si>
  <si>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</si>
  <si>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</si>
  <si>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</si>
  <si>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</si>
  <si>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</si>
  <si>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</si>
  <si>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</si>
  <si>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</si>
  <si>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</si>
  <si>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</si>
  <si>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</si>
  <si>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</si>
  <si>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</si>
  <si>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</si>
  <si>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</si>
  <si>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</si>
  <si>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</si>
  <si>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</si>
  <si>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</si>
  <si>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</si>
  <si>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</si>
  <si>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</si>
  <si>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</si>
  <si>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</si>
  <si>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</si>
  <si>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</si>
  <si>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</si>
  <si>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</si>
  <si>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</si>
  <si>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</si>
  <si>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</si>
  <si>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</si>
  <si>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</si>
  <si>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</si>
  <si>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</si>
  <si>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</si>
  <si>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</si>
  <si>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</si>
  <si>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</si>
  <si>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</si>
  <si>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</si>
  <si>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</si>
  <si>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</si>
  <si>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</si>
  <si>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</si>
  <si>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</si>
  <si>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</si>
  <si>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</si>
  <si>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</si>
  <si>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</si>
  <si>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</si>
  <si>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</si>
  <si>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</si>
  <si>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</si>
  <si>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</si>
  <si>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</si>
  <si>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</si>
  <si>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</si>
  <si>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</si>
  <si>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</si>
  <si>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</si>
  <si>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</si>
  <si>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</si>
  <si>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</si>
  <si>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</si>
  <si>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</si>
  <si>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</si>
  <si>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</si>
  <si>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</si>
  <si>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</si>
  <si>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</si>
  <si>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</si>
  <si>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</si>
  <si>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</si>
  <si>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</si>
  <si>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</si>
  <si>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</si>
  <si>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</si>
  <si>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</si>
  <si>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</si>
  <si>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</si>
  <si>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</si>
  <si>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</si>
  <si>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</si>
  <si>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</si>
  <si>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</si>
  <si>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</si>
  <si>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</si>
  <si>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</si>
  <si>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</si>
  <si>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</si>
  <si>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</si>
  <si>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</si>
  <si>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</si>
  <si>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</si>
  <si>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</si>
  <si>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</si>
  <si>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</si>
  <si>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</si>
  <si>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</si>
  <si>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</si>
  <si>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</si>
  <si>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</si>
  <si>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</si>
  <si>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</si>
  <si>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</si>
  <si>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</si>
  <si>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</si>
  <si>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</si>
  <si>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</si>
  <si>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</si>
  <si>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</si>
  <si>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</si>
  <si>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</si>
  <si>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</si>
  <si>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</si>
  <si>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</si>
  <si>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</si>
  <si>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</si>
  <si>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</si>
  <si>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</si>
  <si>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</si>
  <si>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</si>
  <si>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</si>
  <si>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</si>
  <si>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</si>
  <si>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</si>
  <si>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</si>
  <si>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</si>
  <si>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</si>
  <si>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</si>
  <si>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</si>
  <si>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</si>
  <si>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</si>
  <si>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</si>
  <si>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</si>
  <si>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</si>
  <si>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</si>
  <si>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</si>
  <si>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</si>
  <si>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</si>
  <si>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</si>
  <si>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</si>
  <si>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</si>
  <si>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</si>
  <si>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</si>
  <si>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</si>
  <si>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</si>
  <si>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</si>
  <si>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</si>
  <si>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</si>
  <si>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</si>
  <si>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</si>
  <si>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</si>
  <si>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</si>
  <si>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</si>
  <si>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</si>
  <si>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</si>
  <si>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</si>
  <si>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</si>
  <si>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</si>
  <si>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</si>
  <si>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</si>
  <si>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</si>
  <si>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</si>
  <si>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</si>
  <si>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</si>
  <si>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</si>
  <si>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</si>
  <si>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</si>
  <si>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</si>
  <si>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</si>
  <si>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</si>
  <si>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</si>
  <si>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</si>
  <si>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</si>
  <si>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</si>
  <si>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</si>
  <si>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</si>
  <si>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</si>
  <si>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</si>
  <si>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</si>
  <si>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</si>
  <si>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</si>
  <si>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</si>
  <si>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</si>
  <si>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</si>
  <si>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</si>
  <si>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</si>
  <si>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</si>
  <si>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</si>
  <si>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</si>
  <si>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</si>
  <si>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</si>
  <si>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</si>
  <si>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</si>
  <si>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</si>
  <si>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</si>
  <si>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</si>
  <si>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</si>
  <si>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</si>
  <si>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</si>
  <si>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</si>
  <si>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</si>
  <si>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</si>
  <si>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</si>
  <si>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</si>
  <si>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</si>
  <si>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</si>
  <si>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</si>
  <si>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</si>
  <si>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</si>
  <si>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</si>
  <si>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</si>
  <si>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</si>
  <si>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</si>
  <si>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</si>
  <si>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</si>
  <si>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</si>
  <si>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</si>
  <si>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</si>
  <si>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</si>
  <si>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</si>
  <si>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</si>
  <si>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</si>
  <si>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</si>
  <si>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</si>
  <si>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</si>
  <si>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</si>
  <si>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</si>
  <si>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</si>
  <si>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</si>
  <si>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</si>
  <si>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</si>
  <si>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</si>
  <si>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</si>
  <si>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</si>
  <si>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</si>
  <si>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</si>
  <si>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</si>
  <si>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</si>
  <si>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</si>
  <si>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</si>
  <si>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</si>
  <si>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</si>
  <si>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</si>
  <si>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</si>
  <si>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</si>
  <si>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</si>
  <si>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</si>
  <si>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</si>
  <si>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</si>
  <si>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</si>
  <si>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</si>
  <si>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</si>
  <si>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</si>
  <si>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</si>
  <si>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</si>
  <si>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</si>
  <si>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</si>
  <si>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</si>
  <si>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</si>
  <si>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</si>
  <si>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</si>
  <si>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</si>
  <si>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</si>
  <si>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</si>
  <si>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</si>
  <si>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</si>
  <si>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</si>
  <si>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</si>
  <si>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</si>
  <si>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</si>
  <si>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</si>
  <si>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</si>
  <si>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</si>
  <si>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</si>
  <si>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</si>
  <si>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</si>
  <si>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</si>
  <si>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</si>
  <si>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</si>
  <si>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</si>
  <si>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</si>
  <si>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</si>
  <si>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</si>
  <si>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</si>
  <si>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</si>
  <si>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</si>
  <si>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</si>
  <si>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</si>
  <si>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</si>
  <si>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</si>
  <si>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</si>
  <si>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</si>
  <si>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</si>
  <si>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</si>
  <si>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</si>
  <si>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</si>
  <si>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</si>
  <si>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</si>
  <si>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</si>
  <si>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</si>
  <si>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</si>
  <si>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</si>
  <si>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</si>
  <si>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</si>
  <si>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</si>
  <si>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</si>
  <si>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</si>
  <si>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</si>
  <si>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</si>
  <si>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</si>
  <si>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</si>
  <si>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</si>
  <si>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</si>
  <si>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</si>
  <si>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</si>
  <si>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</si>
  <si>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</si>
  <si>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</si>
  <si>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</si>
  <si>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</si>
  <si>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</si>
  <si>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</si>
  <si>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</si>
  <si>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</si>
  <si>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</si>
  <si>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</si>
  <si>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</si>
  <si>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</si>
  <si>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</si>
  <si>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</si>
  <si>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</si>
  <si>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</si>
  <si>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</si>
  <si>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</si>
  <si>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</si>
  <si>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</si>
  <si>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</si>
  <si>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</si>
  <si>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</si>
  <si>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</si>
  <si>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</si>
  <si>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</si>
  <si>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</si>
  <si>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</si>
  <si>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</si>
  <si>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</si>
  <si>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</si>
  <si>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</si>
  <si>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</si>
  <si>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</si>
  <si>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</si>
  <si>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</si>
  <si>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</si>
  <si>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</si>
  <si>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</si>
  <si>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</si>
  <si>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</si>
  <si>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</si>
  <si>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</si>
  <si>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</si>
  <si>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</si>
  <si>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</si>
  <si>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</si>
  <si>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</si>
  <si>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</si>
  <si>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</si>
  <si>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</si>
  <si>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</si>
  <si>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</si>
  <si>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</si>
  <si>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</si>
  <si>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</si>
  <si>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</si>
  <si>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</si>
  <si>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</si>
  <si>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</si>
  <si>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</si>
  <si>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</si>
  <si>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</si>
  <si>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</si>
  <si>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</si>
  <si>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</si>
  <si>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</si>
  <si>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</si>
  <si>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</si>
  <si>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</si>
  <si>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</si>
  <si>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</si>
  <si>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</si>
  <si>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</si>
  <si>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</si>
  <si>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</si>
  <si>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</si>
  <si>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</si>
  <si>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</si>
  <si>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</si>
  <si>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</si>
  <si>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</si>
  <si>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</si>
  <si>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</si>
  <si>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</si>
  <si>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</si>
  <si>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</si>
  <si>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</si>
  <si>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</si>
  <si>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</si>
  <si>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</si>
  <si>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</si>
  <si>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</si>
  <si>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</si>
  <si>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</si>
  <si>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</si>
  <si>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</si>
  <si>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</si>
  <si>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</si>
  <si>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</si>
  <si>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</si>
  <si>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</si>
  <si>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</si>
  <si>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</si>
  <si>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</si>
  <si>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</si>
  <si>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</si>
  <si>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</si>
  <si>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</si>
  <si>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</si>
  <si>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</si>
  <si>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</si>
  <si>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</si>
  <si>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</si>
  <si>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</si>
  <si>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</si>
  <si>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</si>
  <si>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</si>
  <si>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</si>
  <si>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</si>
  <si>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</si>
  <si>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</si>
  <si>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</si>
  <si>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</si>
  <si>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</si>
  <si>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</si>
  <si>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</si>
  <si>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</si>
  <si>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</si>
  <si>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</si>
  <si>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</si>
  <si>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</si>
  <si>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</si>
  <si>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</si>
  <si>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</si>
  <si>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</si>
  <si>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</si>
  <si>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</si>
  <si>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</si>
  <si>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</si>
  <si>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</si>
  <si>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</si>
  <si>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</si>
  <si>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</si>
  <si>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</si>
  <si>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</si>
  <si>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</si>
  <si>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</si>
  <si>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</si>
  <si>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</si>
  <si>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</si>
  <si>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</si>
  <si>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</si>
  <si>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</si>
  <si>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</si>
  <si>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</si>
  <si>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</si>
  <si>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</si>
  <si>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</si>
  <si>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</si>
  <si>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</si>
  <si>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</si>
  <si>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</si>
  <si>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</si>
  <si>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</si>
  <si>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</si>
  <si>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</si>
  <si>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</si>
  <si>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</si>
  <si>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</si>
  <si>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</si>
  <si>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</si>
  <si>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</si>
  <si>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</si>
  <si>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</si>
  <si>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</si>
  <si>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</si>
  <si>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</si>
  <si>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</si>
  <si>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</si>
  <si>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</si>
  <si>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</si>
  <si>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</si>
  <si>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</si>
  <si>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</si>
  <si>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</si>
  <si>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</si>
  <si>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</si>
  <si>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</si>
  <si>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</si>
  <si>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</si>
  <si>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</si>
  <si>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</si>
  <si>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</si>
  <si>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</si>
  <si>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</si>
  <si>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</si>
  <si>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</si>
  <si>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</si>
  <si>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</si>
  <si>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</si>
  <si>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</si>
  <si>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</si>
  <si>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</si>
  <si>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</si>
  <si>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</si>
  <si>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</si>
  <si>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</si>
  <si>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</si>
  <si>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</si>
  <si>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</si>
  <si>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</si>
  <si>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</si>
  <si>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</si>
  <si>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</si>
  <si>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</si>
  <si>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</si>
  <si>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</si>
  <si>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</si>
  <si>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</si>
  <si>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</si>
  <si>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</si>
  <si>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</si>
  <si>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</si>
  <si>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</si>
  <si>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</si>
  <si>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</si>
  <si>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</si>
  <si>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</si>
  <si>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</si>
  <si>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</si>
  <si>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</si>
  <si>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</si>
  <si>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</si>
  <si>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</si>
  <si>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</si>
  <si>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</si>
  <si>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</si>
  <si>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</si>
  <si>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</si>
  <si>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</si>
  <si>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</si>
  <si>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</si>
  <si>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</si>
  <si>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</si>
  <si>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</si>
  <si>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</si>
  <si>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</si>
  <si>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</si>
  <si>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</si>
  <si>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</si>
  <si>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</si>
  <si>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</si>
  <si>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</si>
  <si>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</si>
  <si>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</si>
  <si>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</si>
  <si>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</si>
  <si>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</si>
  <si>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</si>
  <si>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</si>
  <si>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</si>
  <si>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</si>
  <si>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</si>
  <si>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</si>
  <si>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</si>
  <si>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</si>
  <si>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</si>
  <si>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</si>
  <si>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</si>
  <si>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</si>
  <si>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</si>
  <si>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</si>
  <si>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</si>
  <si>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</si>
  <si>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</si>
  <si>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</si>
  <si>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</si>
  <si>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</si>
  <si>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</si>
  <si>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</si>
  <si>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</si>
  <si>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</si>
  <si>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</si>
  <si>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</si>
  <si>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</si>
  <si>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</si>
  <si>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</si>
  <si>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</si>
  <si>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</si>
  <si>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</si>
  <si>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</si>
  <si>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</si>
  <si>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</si>
  <si>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</si>
  <si>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</si>
  <si>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</si>
  <si>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</si>
  <si>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</si>
  <si>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</si>
  <si>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</si>
  <si>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</si>
  <si>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</si>
  <si>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</si>
  <si>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</si>
  <si>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</si>
  <si>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</si>
  <si>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</si>
  <si>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</si>
  <si>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</si>
  <si>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</si>
  <si>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</si>
  <si>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</si>
  <si>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</si>
  <si>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</si>
  <si>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</si>
  <si>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</si>
  <si>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</si>
  <si>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</si>
  <si>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</si>
  <si>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</si>
  <si>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</si>
  <si>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</si>
  <si>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</si>
  <si>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</si>
  <si>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</si>
  <si>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</si>
  <si>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</si>
  <si>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</si>
  <si>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</si>
  <si>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</si>
  <si>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</si>
  <si>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</si>
  <si>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</si>
  <si>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</si>
  <si>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</si>
  <si>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</si>
  <si>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</si>
  <si>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</si>
  <si>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</si>
  <si>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</si>
  <si>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</si>
  <si>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</si>
  <si>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</si>
  <si>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</si>
  <si>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</si>
  <si>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</si>
  <si>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</si>
  <si>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</si>
  <si>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</si>
  <si>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</si>
  <si>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</si>
  <si>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</si>
  <si>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</si>
  <si>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</si>
  <si>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</si>
  <si>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</si>
  <si>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</si>
  <si>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</si>
  <si>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</si>
  <si>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</si>
  <si>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</si>
  <si>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</si>
  <si>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</si>
  <si>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</si>
  <si>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</si>
  <si>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</si>
  <si>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</si>
  <si>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</si>
  <si>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</si>
  <si>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</si>
  <si>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</si>
  <si>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</si>
  <si>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</si>
  <si>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</si>
  <si>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</si>
  <si>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</si>
  <si>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</si>
  <si>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</si>
  <si>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</si>
  <si>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</si>
  <si>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</si>
  <si>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</si>
  <si>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</si>
  <si>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</si>
  <si>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</si>
  <si>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</si>
  <si>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</si>
  <si>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</si>
  <si>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</si>
  <si>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</si>
  <si>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</si>
  <si>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</si>
  <si>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</si>
  <si>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</si>
  <si>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</si>
  <si>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</si>
  <si>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</si>
  <si>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</si>
  <si>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</si>
  <si>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</si>
  <si>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</si>
  <si>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</si>
  <si>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</si>
  <si>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</si>
  <si>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</si>
  <si>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</si>
  <si>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</si>
  <si>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</si>
  <si>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</si>
  <si>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</si>
  <si>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</si>
  <si>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</si>
  <si>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</si>
  <si>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</si>
  <si>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</si>
  <si>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</si>
  <si>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</si>
  <si>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</si>
  <si>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</si>
  <si>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</si>
  <si>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</si>
  <si>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5." Дружество по заетост" ООД -гр.Враца</t>
  </si>
  <si>
    <t>К.Лазарова</t>
  </si>
  <si>
    <t>Съставител: К.Лазарова</t>
  </si>
  <si>
    <t xml:space="preserve">                                    Съставител: К.Лазарова                    </t>
  </si>
  <si>
    <t>30.09.2015 г.</t>
  </si>
  <si>
    <t>Дата на съставяне: 26.11.2015 г.</t>
  </si>
  <si>
    <t>26.11.2015 г.</t>
  </si>
  <si>
    <t xml:space="preserve">Дата на съставяне:  27.11.2015 г.                             </t>
  </si>
  <si>
    <t xml:space="preserve">Дата  на съставяне: 27.11.2015 г.                                                                                                                   </t>
  </si>
  <si>
    <t xml:space="preserve">Дата на съставяне: 27.11.2015 г.                        </t>
  </si>
  <si>
    <t>Дата на съставяне: 27.11.2015 г.</t>
  </si>
  <si>
    <r>
      <t>Дата на съставяне: 27</t>
    </r>
    <r>
      <rPr>
        <sz val="10"/>
        <rFont val="Times New Roman"/>
        <family val="1"/>
      </rPr>
      <t>.11.2015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</si>
</sst>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858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859</v>
      </c>
      <c r="F4" s="576" t="s">
        <v>5</v>
      </c>
      <c r="G4" s="577"/>
      <c r="H4" s="461" t="s">
        <v>860</v>
      </c>
    </row>
    <row r="5" spans="1:8" ht="15">
      <c r="A5" s="150" t="s">
        <v>6</v>
      </c>
      <c r="B5" s="575"/>
      <c r="C5" s="575"/>
      <c r="D5" s="575"/>
      <c r="E5" s="505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138</v>
      </c>
      <c r="D12" s="151">
        <v>146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76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241</v>
      </c>
      <c r="D19" s="155">
        <f>SUM(D11:D18)</f>
        <v>173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493</v>
      </c>
      <c r="H21" s="156">
        <f>SUM(H22:H24)</f>
        <v>493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463</v>
      </c>
      <c r="H24" s="152">
        <v>463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533</v>
      </c>
      <c r="H25" s="154">
        <f>H19+H20+H21</f>
        <v>533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-14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-14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345</v>
      </c>
      <c r="H31" s="152">
        <v>1316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331</v>
      </c>
      <c r="H33" s="154">
        <f>H27+H31+H32</f>
        <v>1316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1079</v>
      </c>
      <c r="H36" s="154">
        <f>H25+H17+H33</f>
        <v>2064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271</v>
      </c>
      <c r="H39" s="158">
        <v>288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485</v>
      </c>
      <c r="D55" s="155">
        <f>D19+D20+D21+D27+D32+D45+D51+D53+D54</f>
        <v>417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18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28</v>
      </c>
      <c r="D60" s="151">
        <v>28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487</v>
      </c>
      <c r="H61" s="154">
        <f>SUM(H62:H68)</f>
        <v>550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463</v>
      </c>
      <c r="H62" s="152">
        <v>422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46</v>
      </c>
      <c r="D64" s="155">
        <f>SUM(D58:D63)</f>
        <v>47</v>
      </c>
      <c r="E64" s="237" t="s">
        <v>201</v>
      </c>
      <c r="F64" s="242" t="s">
        <v>202</v>
      </c>
      <c r="G64" s="152">
        <v>7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/>
      <c r="H65" s="152">
        <v>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12</v>
      </c>
      <c r="H66" s="152">
        <v>4</v>
      </c>
    </row>
    <row r="67" spans="1:8" ht="15">
      <c r="A67" s="235" t="s">
        <v>208</v>
      </c>
      <c r="B67" s="241" t="s">
        <v>209</v>
      </c>
      <c r="C67" s="151">
        <v>0</v>
      </c>
      <c r="D67" s="151">
        <v>1</v>
      </c>
      <c r="E67" s="237" t="s">
        <v>210</v>
      </c>
      <c r="F67" s="242" t="s">
        <v>211</v>
      </c>
      <c r="G67" s="152">
        <v>3</v>
      </c>
      <c r="H67" s="152">
        <v>0</v>
      </c>
    </row>
    <row r="68" spans="1:8" ht="15">
      <c r="A68" s="235" t="s">
        <v>212</v>
      </c>
      <c r="B68" s="241" t="s">
        <v>213</v>
      </c>
      <c r="C68" s="151">
        <v>66</v>
      </c>
      <c r="D68" s="151">
        <v>48</v>
      </c>
      <c r="E68" s="237" t="s">
        <v>214</v>
      </c>
      <c r="F68" s="242" t="s">
        <v>215</v>
      </c>
      <c r="G68" s="152">
        <v>2</v>
      </c>
      <c r="H68" s="152">
        <v>115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58</v>
      </c>
      <c r="H69" s="152">
        <v>18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5</v>
      </c>
      <c r="D71" s="151">
        <v>5</v>
      </c>
      <c r="E71" s="253" t="s">
        <v>47</v>
      </c>
      <c r="F71" s="273" t="s">
        <v>225</v>
      </c>
      <c r="G71" s="161">
        <f>G59+G60+G61+G69+G70</f>
        <v>545</v>
      </c>
      <c r="H71" s="161">
        <f>H59+H60+H61+H69+H70</f>
        <v>568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139</v>
      </c>
      <c r="D74" s="151">
        <v>130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211</v>
      </c>
      <c r="D75" s="155">
        <f>SUM(D67:D74)</f>
        <v>185</v>
      </c>
      <c r="E75" s="251" t="s">
        <v>161</v>
      </c>
      <c r="F75" s="245" t="s">
        <v>235</v>
      </c>
      <c r="G75" s="152">
        <v>14</v>
      </c>
      <c r="H75" s="152">
        <v>13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559</v>
      </c>
      <c r="H79" s="162">
        <f>H71+H74+H75+H76</f>
        <v>581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385</v>
      </c>
      <c r="D88" s="151">
        <v>9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779</v>
      </c>
      <c r="D90" s="151">
        <v>2273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1165</v>
      </c>
      <c r="D91" s="155">
        <f>SUM(D87:D90)</f>
        <v>2283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1424</v>
      </c>
      <c r="D93" s="155">
        <f>D64+D75+D84+D91+D92</f>
        <v>2516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1909</v>
      </c>
      <c r="D94" s="164">
        <f>D93+D55</f>
        <v>2933</v>
      </c>
      <c r="E94" s="449" t="s">
        <v>271</v>
      </c>
      <c r="F94" s="289" t="s">
        <v>272</v>
      </c>
      <c r="G94" s="165">
        <f>G36+G39+G55+G79</f>
        <v>1909</v>
      </c>
      <c r="H94" s="165">
        <f>H36+H39+H55+H79</f>
        <v>2933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869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861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H21" sqref="H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30.09.2015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65</v>
      </c>
      <c r="D10" s="46">
        <v>58</v>
      </c>
      <c r="E10" s="298" t="s">
        <v>290</v>
      </c>
      <c r="F10" s="549" t="s">
        <v>291</v>
      </c>
      <c r="G10" s="550">
        <v>2</v>
      </c>
      <c r="H10" s="550">
        <v>1</v>
      </c>
    </row>
    <row r="11" spans="1:8" ht="12">
      <c r="A11" s="298" t="s">
        <v>292</v>
      </c>
      <c r="B11" s="299" t="s">
        <v>293</v>
      </c>
      <c r="C11" s="46">
        <v>9</v>
      </c>
      <c r="D11" s="46">
        <v>8</v>
      </c>
      <c r="E11" s="300" t="s">
        <v>294</v>
      </c>
      <c r="F11" s="549" t="s">
        <v>295</v>
      </c>
      <c r="G11" s="550">
        <v>110</v>
      </c>
      <c r="H11" s="550">
        <v>102</v>
      </c>
    </row>
    <row r="12" spans="1:8" ht="12">
      <c r="A12" s="298" t="s">
        <v>296</v>
      </c>
      <c r="B12" s="299" t="s">
        <v>297</v>
      </c>
      <c r="C12" s="46">
        <v>101</v>
      </c>
      <c r="D12" s="46">
        <v>107</v>
      </c>
      <c r="E12" s="300" t="s">
        <v>79</v>
      </c>
      <c r="F12" s="549" t="s">
        <v>298</v>
      </c>
      <c r="G12" s="550">
        <v>0</v>
      </c>
      <c r="H12" s="550">
        <v>3</v>
      </c>
    </row>
    <row r="13" spans="1:18" ht="12">
      <c r="A13" s="298" t="s">
        <v>299</v>
      </c>
      <c r="B13" s="299" t="s">
        <v>300</v>
      </c>
      <c r="C13" s="46">
        <v>18</v>
      </c>
      <c r="D13" s="46">
        <v>17</v>
      </c>
      <c r="E13" s="301" t="s">
        <v>52</v>
      </c>
      <c r="F13" s="551" t="s">
        <v>301</v>
      </c>
      <c r="G13" s="548">
        <f>SUM(G9:G12)</f>
        <v>112</v>
      </c>
      <c r="H13" s="548">
        <f>SUM(H9:H12)</f>
        <v>106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</v>
      </c>
      <c r="D14" s="46">
        <v>1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197</v>
      </c>
      <c r="D19" s="49">
        <f>SUM(D9:D15)+D16</f>
        <v>193</v>
      </c>
      <c r="E19" s="304" t="s">
        <v>318</v>
      </c>
      <c r="F19" s="552" t="s">
        <v>319</v>
      </c>
      <c r="G19" s="550">
        <v>60</v>
      </c>
      <c r="H19" s="550">
        <v>67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300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362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425</v>
      </c>
      <c r="H24" s="548">
        <f>SUM(H19:H23)</f>
        <v>367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</v>
      </c>
      <c r="D25" s="46"/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3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200</v>
      </c>
      <c r="D28" s="50">
        <f>D26+D19</f>
        <v>193</v>
      </c>
      <c r="E28" s="127" t="s">
        <v>340</v>
      </c>
      <c r="F28" s="554" t="s">
        <v>341</v>
      </c>
      <c r="G28" s="548">
        <f>G13+G15+G24</f>
        <v>537</v>
      </c>
      <c r="H28" s="548">
        <f>H13+H15+H24</f>
        <v>473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337</v>
      </c>
      <c r="D30" s="50">
        <f>IF((H28-D28)&gt;0,H28-D28,0)</f>
        <v>280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200</v>
      </c>
      <c r="D33" s="49">
        <f>D28+D31+D32</f>
        <v>193</v>
      </c>
      <c r="E33" s="127" t="s">
        <v>356</v>
      </c>
      <c r="F33" s="554" t="s">
        <v>357</v>
      </c>
      <c r="G33" s="53">
        <f>G32+G31+G28</f>
        <v>537</v>
      </c>
      <c r="H33" s="53">
        <f>H32+H31+H28</f>
        <v>473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337</v>
      </c>
      <c r="D34" s="50">
        <f>IF((H33-D33)&gt;0,H33-D33,0)</f>
        <v>280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337</v>
      </c>
      <c r="D39" s="460">
        <f>+IF((H33-D33-D35)&gt;0,H33-D33-D35,0)</f>
        <v>280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-8</v>
      </c>
      <c r="D40" s="51">
        <v>-9</v>
      </c>
      <c r="E40" s="127" t="s">
        <v>374</v>
      </c>
      <c r="F40" s="558" t="s">
        <v>376</v>
      </c>
      <c r="G40" s="550"/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345</v>
      </c>
      <c r="D41" s="52">
        <f>IF(D39-D40&gt;0,D39-D40,0)</f>
        <v>289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537</v>
      </c>
      <c r="D42" s="53">
        <f>D33+D35+D39</f>
        <v>473</v>
      </c>
      <c r="E42" s="128" t="s">
        <v>383</v>
      </c>
      <c r="F42" s="129" t="s">
        <v>384</v>
      </c>
      <c r="G42" s="53">
        <f>G39+G33</f>
        <v>537</v>
      </c>
      <c r="H42" s="53">
        <f>H39+H33</f>
        <v>473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874</v>
      </c>
      <c r="C48" s="427" t="s">
        <v>386</v>
      </c>
      <c r="D48" s="427" t="s">
        <v>869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861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56" sqref="C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30.09.2015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109</v>
      </c>
      <c r="D10" s="54">
        <v>112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-159</v>
      </c>
      <c r="D11" s="54">
        <v>-77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-131</v>
      </c>
      <c r="D13" s="54">
        <v>-112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-61</v>
      </c>
      <c r="D14" s="54">
        <v>-20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-114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56</v>
      </c>
      <c r="D16" s="54">
        <v>129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-3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-303</v>
      </c>
      <c r="D20" s="55">
        <f>SUM(D10:D19)</f>
        <v>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5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98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3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106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5</v>
      </c>
      <c r="D36" s="54">
        <v>220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-5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-926</v>
      </c>
      <c r="D40" s="54">
        <v>-242</v>
      </c>
      <c r="E40" s="130"/>
      <c r="F40" s="130"/>
    </row>
    <row r="41" spans="1:8" ht="12">
      <c r="A41" s="332" t="s">
        <v>451</v>
      </c>
      <c r="B41" s="333" t="s">
        <v>452</v>
      </c>
      <c r="C41" s="54">
        <v>5</v>
      </c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-921</v>
      </c>
      <c r="D42" s="55">
        <f>SUM(D34:D41)</f>
        <v>-22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-1118</v>
      </c>
      <c r="D43" s="55">
        <f>D42+D32+D20</f>
        <v>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2283</v>
      </c>
      <c r="D44" s="132">
        <v>2335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1165</v>
      </c>
      <c r="D45" s="55">
        <f>D44+D43</f>
        <v>2341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1165</v>
      </c>
      <c r="D46" s="56">
        <v>2341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N28" sqref="N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30.09.2015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463</v>
      </c>
      <c r="I11" s="58">
        <f>'справка №1-БАЛАНС'!H28+'справка №1-БАЛАНС'!H31</f>
        <v>1316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2064</v>
      </c>
      <c r="M11" s="58">
        <f>'справка №1-БАЛАНС'!H39</f>
        <v>288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463</v>
      </c>
      <c r="I15" s="61">
        <f t="shared" si="2"/>
        <v>1316</v>
      </c>
      <c r="J15" s="61">
        <f t="shared" si="2"/>
        <v>0</v>
      </c>
      <c r="K15" s="61">
        <f t="shared" si="2"/>
        <v>0</v>
      </c>
      <c r="L15" s="344">
        <f t="shared" si="1"/>
        <v>2064</v>
      </c>
      <c r="M15" s="61">
        <f t="shared" si="2"/>
        <v>288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345</v>
      </c>
      <c r="J16" s="345">
        <f>+'справка №1-БАЛАНС'!G32</f>
        <v>0</v>
      </c>
      <c r="K16" s="60">
        <v>0</v>
      </c>
      <c r="L16" s="344">
        <f t="shared" si="1"/>
        <v>345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-1316</v>
      </c>
      <c r="J17" s="62">
        <f>J18+J19</f>
        <v>0</v>
      </c>
      <c r="K17" s="62">
        <f t="shared" si="3"/>
        <v>0</v>
      </c>
      <c r="L17" s="344">
        <f t="shared" si="1"/>
        <v>-1316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-1316</v>
      </c>
      <c r="J18" s="60"/>
      <c r="K18" s="60">
        <v>0</v>
      </c>
      <c r="L18" s="344">
        <f t="shared" si="1"/>
        <v>-1316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0</v>
      </c>
      <c r="I19" s="60"/>
      <c r="J19" s="60"/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-14</v>
      </c>
      <c r="K20" s="60">
        <v>0</v>
      </c>
      <c r="L20" s="344">
        <f t="shared" si="1"/>
        <v>-14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-17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463</v>
      </c>
      <c r="I29" s="59">
        <f t="shared" si="6"/>
        <v>345</v>
      </c>
      <c r="J29" s="59">
        <f t="shared" si="6"/>
        <v>-14</v>
      </c>
      <c r="K29" s="59">
        <f t="shared" si="6"/>
        <v>0</v>
      </c>
      <c r="L29" s="344">
        <f t="shared" si="1"/>
        <v>1079</v>
      </c>
      <c r="M29" s="59">
        <f t="shared" si="6"/>
        <v>271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463</v>
      </c>
      <c r="I32" s="59">
        <f t="shared" si="7"/>
        <v>345</v>
      </c>
      <c r="J32" s="59">
        <f t="shared" si="7"/>
        <v>-14</v>
      </c>
      <c r="K32" s="59">
        <f t="shared" si="7"/>
        <v>0</v>
      </c>
      <c r="L32" s="344">
        <f t="shared" si="1"/>
        <v>1079</v>
      </c>
      <c r="M32" s="59">
        <f>M29+M30+M31</f>
        <v>271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2" t="s">
        <v>870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30.09.2015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284</v>
      </c>
      <c r="E10" s="189">
        <v>0</v>
      </c>
      <c r="F10" s="189">
        <v>0</v>
      </c>
      <c r="G10" s="74">
        <f aca="true" t="shared" si="2" ref="G10:G39">D10+E10-F10</f>
        <v>284</v>
      </c>
      <c r="H10" s="65">
        <v>0</v>
      </c>
      <c r="I10" s="65">
        <v>0</v>
      </c>
      <c r="J10" s="74">
        <f aca="true" t="shared" si="3" ref="J10:J39">G10+H10-I10</f>
        <v>284</v>
      </c>
      <c r="K10" s="65">
        <v>129</v>
      </c>
      <c r="L10" s="65">
        <v>17</v>
      </c>
      <c r="M10" s="65">
        <v>0</v>
      </c>
      <c r="N10" s="74">
        <f aca="true" t="shared" si="4" ref="N10:N39">K10+L10-M10</f>
        <v>146</v>
      </c>
      <c r="O10" s="65">
        <v>0</v>
      </c>
      <c r="P10" s="65">
        <v>0</v>
      </c>
      <c r="Q10" s="74">
        <f t="shared" si="0"/>
        <v>146</v>
      </c>
      <c r="R10" s="74">
        <f t="shared" si="1"/>
        <v>138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76</v>
      </c>
      <c r="Q16" s="74">
        <f aca="true" t="shared" si="5" ref="Q16:Q25">N16+O16-P16</f>
        <v>-67</v>
      </c>
      <c r="R16" s="74">
        <f aca="true" t="shared" si="6" ref="R16:R25">J16-Q16</f>
        <v>76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347</v>
      </c>
      <c r="E17" s="194">
        <f>SUM(E9:E16)</f>
        <v>0</v>
      </c>
      <c r="F17" s="194">
        <f>SUM(F9:F16)</f>
        <v>0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165</v>
      </c>
      <c r="L17" s="75">
        <f>SUM(L9:L16)</f>
        <v>17</v>
      </c>
      <c r="M17" s="75">
        <f>SUM(M9:M16)</f>
        <v>0</v>
      </c>
      <c r="N17" s="74">
        <f t="shared" si="4"/>
        <v>182</v>
      </c>
      <c r="O17" s="75">
        <f>SUM(O9:O16)</f>
        <v>0</v>
      </c>
      <c r="P17" s="75">
        <f>SUM(P9:P16)</f>
        <v>76</v>
      </c>
      <c r="Q17" s="74">
        <f t="shared" si="5"/>
        <v>106</v>
      </c>
      <c r="R17" s="74">
        <f t="shared" si="6"/>
        <v>241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591</v>
      </c>
      <c r="H40" s="438">
        <f t="shared" si="13"/>
        <v>0</v>
      </c>
      <c r="I40" s="438">
        <f t="shared" si="13"/>
        <v>0</v>
      </c>
      <c r="J40" s="438">
        <f t="shared" si="13"/>
        <v>591</v>
      </c>
      <c r="K40" s="438">
        <f t="shared" si="13"/>
        <v>165</v>
      </c>
      <c r="L40" s="438">
        <f t="shared" si="13"/>
        <v>17</v>
      </c>
      <c r="M40" s="438">
        <f t="shared" si="13"/>
        <v>0</v>
      </c>
      <c r="N40" s="438">
        <f t="shared" si="13"/>
        <v>182</v>
      </c>
      <c r="O40" s="438">
        <f t="shared" si="13"/>
        <v>0</v>
      </c>
      <c r="P40" s="438">
        <f t="shared" si="13"/>
        <v>76</v>
      </c>
      <c r="Q40" s="438">
        <f t="shared" si="13"/>
        <v>106</v>
      </c>
      <c r="R40" s="438">
        <f t="shared" si="13"/>
        <v>485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598"/>
      <c r="L44" s="598"/>
      <c r="M44" s="598"/>
      <c r="N44" s="598"/>
      <c r="O44" s="587" t="s">
        <v>862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110" sqref="D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30.09.2015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66</v>
      </c>
      <c r="D28" s="108">
        <v>66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5</v>
      </c>
      <c r="D32" s="108">
        <v>5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139</v>
      </c>
      <c r="D38" s="105">
        <f>SUM(D39:D42)</f>
        <v>139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139</v>
      </c>
      <c r="D42" s="108">
        <v>139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211</v>
      </c>
      <c r="D43" s="104">
        <f>D24+D28+D29+D31+D30+D32+D33+D38</f>
        <v>211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211</v>
      </c>
      <c r="D44" s="103">
        <f>D43+D21+D19+D9</f>
        <v>211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463</v>
      </c>
      <c r="D71" s="105">
        <f>SUM(D72:D74)</f>
        <v>463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463</v>
      </c>
      <c r="D73" s="108">
        <v>463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24</v>
      </c>
      <c r="D85" s="104">
        <f>SUM(D86:D90)+D94</f>
        <v>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/>
      <c r="D86" s="108"/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7</v>
      </c>
      <c r="D87" s="108">
        <v>7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12</v>
      </c>
      <c r="D89" s="108">
        <v>12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2</v>
      </c>
      <c r="D93" s="108">
        <v>2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58</v>
      </c>
      <c r="D95" s="108">
        <v>58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545</v>
      </c>
      <c r="D96" s="104">
        <f>D85+D80+D75+D71+D95</f>
        <v>545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545</v>
      </c>
      <c r="D97" s="104">
        <f>D96+D68+D66</f>
        <v>545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878</v>
      </c>
      <c r="B109" s="603"/>
      <c r="C109" s="603" t="s">
        <v>870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862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C35" sqref="C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30.09.2015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227875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227875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13"/>
      <c r="C30" s="613"/>
      <c r="D30" s="459" t="s">
        <v>828</v>
      </c>
      <c r="E30" s="612" t="s">
        <v>869</v>
      </c>
      <c r="F30" s="612"/>
      <c r="G30" s="612"/>
      <c r="H30" s="420" t="s">
        <v>387</v>
      </c>
      <c r="I30" s="612" t="s">
        <v>861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7">
      <selection activeCell="D151" sqref="D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30.09.2015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864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865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866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867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868</v>
      </c>
      <c r="B50" s="37"/>
      <c r="C50" s="441">
        <v>0</v>
      </c>
      <c r="D50" s="441">
        <v>1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19" t="s">
        <v>870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862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2015-11-27T08:08:11Z</cp:lastPrinted>
  <dcterms:created xsi:type="dcterms:W3CDTF">2000-06-29T12:02:40Z</dcterms:created>
  <dcterms:modified xsi:type="dcterms:W3CDTF">2015-11-30T11:17:55Z</dcterms:modified>
  <cp:category/>
  <cp:version/>
  <cp:contentType/>
  <cp:contentStatus/>
</cp:coreProperties>
</file>