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<sst xmlns="http://schemas.openxmlformats.org/spreadsheetml/2006/main" count="1068" uniqueCount="878">
  <si>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</si>
  <si>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</si>
  <si>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</si>
  <si>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</si>
  <si>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</si>
  <si>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</si>
  <si>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</si>
  <si>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</si>
  <si>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</si>
  <si>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</si>
  <si>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</si>
  <si>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</si>
  <si>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</si>
  <si>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</si>
  <si>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</si>
  <si>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</si>
  <si>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</si>
  <si>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</si>
  <si>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</si>
  <si>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</si>
  <si>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</si>
  <si>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</si>
  <si>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</si>
  <si>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</si>
  <si>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</si>
  <si>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</si>
  <si>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</si>
  <si>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</si>
  <si>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</si>
  <si>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</si>
  <si>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</si>
  <si>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</si>
  <si>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</si>
  <si>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</si>
  <si>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</si>
  <si>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</si>
  <si>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</si>
  <si>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</si>
  <si>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</si>
  <si>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</si>
  <si>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</si>
  <si>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</si>
  <si>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</si>
  <si>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</si>
  <si>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</si>
  <si>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</si>
  <si>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</si>
  <si>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</si>
  <si>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</si>
  <si>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</si>
  <si>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</si>
  <si>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</si>
  <si>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</si>
  <si>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</si>
  <si>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</si>
  <si>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</si>
  <si>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</si>
  <si>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</si>
  <si>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</si>
  <si>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</si>
  <si>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</si>
  <si>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</si>
  <si>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</si>
  <si>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</si>
  <si>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</si>
  <si>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</si>
  <si>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</si>
  <si>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</si>
  <si>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</si>
  <si>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</si>
  <si>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</si>
  <si>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</si>
  <si>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</si>
  <si>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</si>
  <si>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</si>
  <si>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</si>
  <si>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</si>
  <si>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</si>
  <si>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</si>
  <si>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</si>
  <si>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</si>
  <si>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</si>
  <si>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</si>
  <si>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</si>
  <si>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</si>
  <si>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</si>
  <si>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</si>
  <si>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</si>
  <si>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</si>
  <si>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</si>
  <si>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</si>
  <si>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</si>
  <si>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</si>
  <si>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</si>
  <si>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</si>
  <si>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</si>
  <si>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</si>
  <si>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</si>
  <si>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</si>
  <si>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</si>
  <si>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</si>
  <si>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</si>
  <si>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</si>
  <si>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</si>
  <si>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</si>
  <si>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</si>
  <si>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</si>
  <si>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</si>
  <si>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</si>
  <si>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</si>
  <si>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</si>
  <si>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</si>
  <si>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</si>
  <si>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</si>
  <si>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</si>
  <si>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</si>
  <si>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</si>
  <si>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</si>
  <si>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</si>
  <si>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</si>
  <si>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</si>
  <si>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</si>
  <si>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</si>
  <si>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</si>
  <si>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</si>
  <si>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</si>
  <si>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</si>
  <si>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</si>
  <si>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</si>
  <si>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</si>
  <si>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</si>
  <si>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</si>
  <si>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</si>
  <si>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</si>
  <si>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</si>
  <si>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</si>
  <si>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</si>
  <si>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</si>
  <si>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</si>
  <si>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</si>
  <si>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</si>
  <si>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</si>
  <si>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</si>
  <si>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</si>
  <si>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</si>
  <si>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</si>
  <si>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</si>
  <si>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</si>
  <si>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</si>
  <si>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</si>
  <si>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</si>
  <si>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</si>
  <si>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</si>
  <si>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</si>
  <si>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</si>
  <si>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</si>
  <si>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</si>
  <si>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</si>
  <si>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</si>
  <si>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</si>
  <si>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</si>
  <si>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</si>
  <si>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</si>
  <si>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</si>
  <si>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</si>
  <si>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</si>
  <si>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</si>
  <si>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</si>
  <si>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</si>
  <si>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</si>
  <si>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</si>
  <si>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</si>
  <si>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</si>
  <si>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</si>
  <si>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</si>
  <si>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</si>
  <si>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</si>
  <si>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</si>
  <si>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</si>
  <si>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</si>
  <si>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</si>
  <si>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</si>
  <si>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</si>
  <si>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</si>
  <si>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</si>
  <si>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</si>
  <si>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</si>
  <si>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</si>
  <si>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</si>
  <si>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</si>
  <si>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</si>
  <si>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</si>
  <si>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</si>
  <si>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</si>
  <si>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</si>
  <si>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</si>
  <si>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</si>
  <si>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</si>
  <si>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</si>
  <si>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</si>
  <si>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</si>
  <si>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</si>
  <si>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</si>
  <si>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</si>
  <si>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</si>
  <si>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</si>
  <si>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</si>
  <si>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</si>
  <si>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</si>
  <si>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</si>
  <si>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</si>
  <si>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</si>
  <si>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</si>
  <si>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</si>
  <si>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</si>
  <si>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</si>
  <si>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</si>
  <si>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</si>
  <si>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</si>
  <si>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</si>
  <si>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</si>
  <si>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</si>
  <si>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</si>
  <si>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</si>
  <si>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</si>
  <si>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</si>
  <si>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</si>
  <si>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</si>
  <si>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</si>
  <si>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</si>
  <si>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</si>
  <si>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</si>
  <si>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</si>
  <si>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</si>
  <si>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</si>
  <si>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</si>
  <si>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</si>
  <si>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</si>
  <si>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</si>
  <si>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</si>
  <si>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</si>
  <si>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</si>
  <si>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</si>
  <si>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</si>
  <si>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</si>
  <si>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</si>
  <si>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</si>
  <si>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</si>
  <si>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</si>
  <si>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</si>
  <si>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</si>
  <si>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</si>
  <si>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</si>
  <si>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</si>
  <si>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</si>
  <si>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</si>
  <si>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</si>
  <si>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</si>
  <si>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</si>
  <si>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</si>
  <si>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</si>
  <si>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</si>
  <si>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</si>
  <si>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</si>
  <si>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</si>
  <si>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</si>
  <si>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</si>
  <si>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</si>
  <si>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</si>
  <si>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</si>
  <si>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</si>
  <si>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</si>
  <si>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</si>
  <si>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</si>
  <si>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</si>
  <si>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</si>
  <si>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</si>
  <si>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</si>
  <si>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</si>
  <si>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</si>
  <si>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</si>
  <si>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</si>
  <si>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</si>
  <si>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</si>
  <si>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</si>
  <si>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</si>
  <si>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</si>
  <si>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</si>
  <si>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</si>
  <si>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</si>
  <si>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</si>
  <si>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</si>
  <si>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</si>
  <si>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</si>
  <si>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</si>
  <si>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</si>
  <si>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</si>
  <si>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</si>
  <si>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</si>
  <si>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</si>
  <si>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</si>
  <si>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</si>
  <si>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</si>
  <si>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</si>
  <si>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</si>
  <si>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</si>
  <si>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</si>
  <si>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</si>
  <si>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</si>
  <si>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</si>
  <si>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</si>
  <si>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</si>
  <si>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</si>
  <si>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</si>
  <si>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</si>
  <si>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</si>
  <si>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</si>
  <si>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</si>
  <si>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</si>
  <si>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</si>
  <si>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</si>
  <si>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</si>
  <si>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</si>
  <si>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</si>
  <si>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</si>
  <si>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</si>
  <si>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</si>
  <si>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</si>
  <si>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</si>
  <si>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</si>
  <si>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</si>
  <si>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</si>
  <si>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</si>
  <si>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</si>
  <si>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</si>
  <si>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</si>
  <si>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</si>
  <si>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</si>
  <si>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</si>
  <si>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</si>
  <si>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</si>
  <si>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</si>
  <si>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</si>
  <si>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</si>
  <si>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</si>
  <si>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</si>
  <si>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</si>
  <si>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</si>
  <si>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</si>
  <si>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</si>
  <si>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</si>
  <si>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</si>
  <si>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</si>
  <si>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</si>
  <si>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</si>
  <si>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</si>
  <si>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</si>
  <si>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</si>
  <si>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</si>
  <si>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</si>
  <si>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</si>
  <si>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</si>
  <si>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</si>
  <si>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</si>
  <si>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</si>
  <si>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</si>
  <si>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</si>
  <si>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</si>
  <si>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</si>
  <si>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</si>
  <si>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</si>
  <si>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</si>
  <si>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</si>
  <si>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</si>
  <si>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</si>
  <si>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</si>
  <si>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</si>
  <si>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</si>
  <si>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</si>
  <si>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</si>
  <si>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</si>
  <si>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</si>
  <si>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</si>
  <si>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</si>
  <si>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</si>
  <si>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</si>
  <si>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</si>
  <si>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</si>
  <si>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</si>
  <si>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</si>
  <si>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</si>
  <si>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</si>
  <si>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</si>
  <si>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</si>
  <si>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</si>
  <si>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</si>
  <si>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</si>
  <si>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</si>
  <si>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</si>
  <si>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</si>
  <si>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</si>
  <si>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</si>
  <si>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</si>
  <si>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</si>
  <si>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</si>
  <si>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</si>
  <si>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</si>
  <si>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</si>
  <si>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</si>
  <si>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</si>
  <si>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</si>
  <si>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</si>
  <si>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</si>
  <si>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</si>
  <si>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</si>
  <si>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</si>
  <si>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</si>
  <si>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</si>
  <si>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</si>
  <si>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</si>
  <si>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</si>
  <si>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</si>
  <si>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</si>
  <si>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</si>
  <si>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</si>
  <si>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</si>
  <si>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</si>
  <si>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</si>
  <si>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</si>
  <si>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</si>
  <si>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</si>
  <si>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</si>
  <si>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</si>
  <si>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</si>
  <si>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</si>
  <si>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</si>
  <si>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</si>
  <si>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</si>
  <si>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</si>
  <si>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</si>
  <si>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</si>
  <si>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</si>
  <si>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</si>
  <si>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</si>
  <si>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</si>
  <si>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</si>
  <si>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</si>
  <si>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</si>
  <si>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</si>
  <si>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</si>
  <si>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</si>
  <si>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</si>
  <si>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</si>
  <si>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</si>
  <si>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</si>
  <si>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</si>
  <si>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</si>
  <si>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</si>
  <si>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</si>
  <si>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</si>
  <si>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</si>
  <si>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</si>
  <si>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</si>
  <si>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</si>
  <si>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</si>
  <si>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</si>
  <si>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</si>
  <si>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</si>
  <si>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</si>
  <si>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</si>
  <si>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</si>
  <si>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</si>
  <si>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</si>
  <si>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</si>
  <si>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</si>
  <si>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</si>
  <si>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</si>
  <si>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</si>
  <si>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</si>
  <si>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</si>
  <si>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</si>
  <si>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</si>
  <si>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</si>
  <si>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</si>
  <si>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</si>
  <si>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</si>
  <si>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</si>
  <si>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</si>
  <si>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</si>
  <si>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</si>
  <si>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</si>
  <si>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</si>
  <si>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</si>
  <si>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</si>
  <si>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</si>
  <si>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</si>
  <si>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</si>
  <si>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</si>
  <si>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</si>
  <si>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</si>
  <si>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</si>
  <si>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</si>
  <si>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</si>
  <si>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</si>
  <si>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</si>
  <si>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</si>
  <si>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</si>
  <si>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</si>
  <si>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</si>
  <si>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</si>
  <si>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</si>
  <si>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</si>
  <si>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</si>
  <si>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</si>
  <si>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</si>
  <si>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</si>
  <si>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</si>
  <si>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</si>
  <si>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</si>
  <si>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</si>
  <si>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</si>
  <si>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</si>
  <si>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</si>
  <si>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</si>
  <si>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</si>
  <si>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</si>
  <si>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</si>
  <si>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</si>
  <si>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</si>
  <si>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</si>
  <si>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</si>
  <si>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</si>
  <si>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</si>
  <si>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</si>
  <si>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</si>
  <si>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</si>
  <si>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</si>
  <si>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</si>
  <si>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</si>
  <si>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</si>
  <si>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</si>
  <si>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</si>
  <si>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</si>
  <si>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</si>
  <si>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</si>
  <si>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</si>
  <si>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</si>
  <si>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</si>
  <si>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</si>
  <si>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</si>
  <si>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</si>
  <si>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</si>
  <si>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</si>
  <si>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</si>
  <si>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</si>
  <si>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</si>
  <si>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</si>
  <si>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</si>
  <si>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</si>
  <si>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</si>
  <si>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</si>
  <si>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</si>
  <si>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</si>
  <si>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</si>
  <si>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</si>
  <si>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</si>
  <si>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</si>
  <si>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</si>
  <si>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</si>
  <si>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</si>
  <si>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</si>
  <si>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</si>
  <si>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</si>
  <si>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</si>
  <si>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</si>
  <si>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</si>
  <si>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</si>
  <si>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</si>
  <si>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</si>
  <si>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</si>
  <si>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</si>
  <si>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</si>
  <si>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</si>
  <si>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</si>
  <si>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</si>
  <si>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</si>
  <si>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</si>
  <si>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</si>
  <si>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</si>
  <si>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</si>
  <si>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</si>
  <si>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</si>
  <si>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</si>
  <si>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</si>
  <si>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</si>
  <si>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</si>
  <si>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</si>
  <si>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</si>
  <si>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</si>
  <si>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</si>
  <si>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</si>
  <si>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</si>
  <si>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</si>
  <si>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</si>
  <si>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</si>
  <si>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</si>
  <si>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</si>
  <si>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</si>
  <si>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</si>
  <si>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</si>
  <si>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</si>
  <si>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</si>
  <si>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</si>
  <si>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</si>
  <si>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</si>
  <si>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</si>
  <si>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</si>
  <si>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</si>
  <si>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</si>
  <si>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</si>
  <si>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</si>
  <si>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</si>
  <si>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</si>
  <si>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</si>
  <si>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</si>
  <si>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</si>
  <si>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</si>
  <si>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</si>
  <si>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</si>
  <si>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</si>
  <si>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</si>
  <si>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</si>
  <si>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</si>
  <si>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</si>
  <si>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</si>
  <si>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</si>
  <si>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</si>
  <si>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</si>
  <si>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</si>
  <si>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</si>
  <si>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</si>
  <si>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</si>
  <si>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</si>
  <si>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</si>
  <si>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</si>
  <si>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</si>
  <si>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</si>
  <si>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</si>
  <si>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</si>
  <si>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</si>
  <si>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</si>
  <si>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</si>
  <si>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</si>
  <si>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</si>
  <si>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</si>
  <si>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</si>
  <si>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</si>
  <si>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</si>
  <si>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</si>
  <si>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</si>
  <si>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</si>
  <si>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</si>
  <si>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</si>
  <si>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</si>
  <si>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</si>
  <si>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</si>
  <si>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</si>
  <si>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</si>
  <si>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</si>
  <si>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</si>
  <si>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</si>
  <si>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</si>
  <si>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</si>
  <si>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</si>
  <si>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</si>
  <si>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</si>
  <si>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</si>
  <si>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</si>
  <si>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</si>
  <si>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</si>
  <si>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</si>
  <si>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</si>
  <si>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</si>
  <si>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</si>
  <si>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</si>
  <si>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</si>
  <si>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</si>
  <si>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</si>
  <si>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</si>
  <si>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</si>
  <si>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</si>
  <si>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</si>
  <si>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</si>
  <si>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</si>
  <si>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</si>
  <si>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</si>
  <si>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</si>
  <si>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</si>
  <si>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</si>
  <si>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</si>
  <si>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</si>
  <si>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</si>
  <si>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</si>
  <si>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</si>
  <si>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</si>
  <si>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</si>
  <si>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</si>
  <si>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</si>
  <si>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</si>
  <si>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</si>
  <si>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</si>
  <si>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</si>
  <si>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</si>
  <si>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</si>
  <si>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</si>
  <si>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</si>
  <si>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</si>
  <si>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</si>
  <si>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</si>
  <si>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</si>
  <si>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</si>
  <si>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</si>
  <si>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</si>
  <si>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</si>
  <si>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</si>
  <si>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</si>
  <si>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</si>
  <si>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</si>
  <si>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</si>
  <si>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</si>
  <si>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</si>
  <si>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</si>
  <si>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</si>
  <si>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</si>
  <si>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</si>
  <si>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</si>
  <si>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</si>
  <si>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</si>
  <si>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</si>
  <si>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</si>
  <si>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</si>
  <si>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</si>
  <si>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</si>
  <si>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</si>
  <si>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</si>
  <si>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</si>
  <si>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</si>
  <si>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</si>
  <si>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</si>
  <si>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</si>
  <si>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</si>
  <si>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</si>
  <si>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</si>
  <si>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</si>
  <si>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</si>
  <si>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</si>
  <si>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</si>
  <si>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</si>
  <si>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</si>
  <si>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</si>
  <si>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</si>
  <si>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</si>
  <si>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</si>
  <si>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</si>
  <si>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</si>
  <si>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</si>
  <si>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</si>
  <si>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</si>
  <si>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</si>
  <si>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</si>
  <si>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</si>
  <si>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</si>
  <si>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</si>
  <si>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</si>
  <si>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</si>
  <si>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</si>
  <si>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</si>
  <si>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</si>
  <si>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</si>
  <si>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</si>
  <si>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</si>
  <si>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</si>
  <si>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</si>
  <si>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</si>
  <si>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</si>
  <si>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</si>
  <si>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</si>
  <si>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</si>
  <si>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</si>
  <si>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</si>
  <si>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</si>
  <si>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</si>
  <si>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</si>
  <si>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</si>
  <si>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</si>
  <si>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</si>
  <si>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</si>
  <si>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</si>
  <si>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</si>
  <si>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</si>
  <si>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</si>
  <si>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</si>
  <si>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</si>
  <si>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</si>
  <si>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</si>
  <si>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</si>
  <si>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</si>
  <si>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</si>
  <si>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</si>
  <si>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</si>
  <si>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</si>
  <si>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</si>
  <si>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</si>
  <si>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</si>
  <si>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</si>
  <si>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</si>
  <si>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</si>
  <si>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</si>
  <si>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</si>
  <si>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</si>
  <si>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</si>
  <si>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</si>
  <si>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</si>
  <si>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</si>
  <si>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</si>
  <si>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</si>
  <si>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</si>
  <si>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</si>
  <si>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</si>
  <si>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</si>
  <si>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</si>
  <si>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</si>
  <si>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</si>
  <si>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</si>
  <si>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</si>
  <si>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</si>
  <si>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</si>
  <si>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</si>
  <si>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</si>
  <si>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</si>
  <si>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</si>
  <si>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</si>
  <si>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</si>
  <si>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</si>
  <si>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</si>
  <si>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</si>
  <si>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</si>
  <si>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</si>
  <si>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</si>
  <si>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</si>
  <si>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</si>
  <si>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</si>
  <si>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</si>
  <si>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</si>
  <si>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</si>
  <si>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</si>
  <si>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</si>
  <si>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</si>
  <si>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</si>
  <si>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Холдингово дружество "ДУНАВ"АД</t>
  </si>
  <si>
    <t>НЕКОНСОЛИДИРАН</t>
  </si>
  <si>
    <t>30.06.2012 г.</t>
  </si>
  <si>
    <t>РГ-05-0086</t>
  </si>
  <si>
    <t>П.Кръстев</t>
  </si>
  <si>
    <t>Дата на съставяне: 19.07.2012 г.</t>
  </si>
  <si>
    <t>19.07.2012 г.</t>
  </si>
  <si>
    <t xml:space="preserve">Дата на съставяне:  19.07.2012 г.                                  </t>
  </si>
  <si>
    <t>Съставител: С.Африканова</t>
  </si>
  <si>
    <t>Ръководител: П.Кръстев</t>
  </si>
  <si>
    <t xml:space="preserve">Дата  на съставяне: 19.07.2012 г.                                                                                                                               </t>
  </si>
  <si>
    <t xml:space="preserve"> Ръководител: П.Кръстев</t>
  </si>
  <si>
    <t xml:space="preserve">                                    Съставител: С.Африканова                        </t>
  </si>
  <si>
    <t>1. "БДИН"ад - гр.Видин</t>
  </si>
  <si>
    <t>1. "Агротехчаст"АД -гр.Оряхово</t>
  </si>
  <si>
    <t>2. "Телб Инвест"АД - гр.Враца</t>
  </si>
  <si>
    <t>3. "ЗММ Враца" АД -гр.Враца</t>
  </si>
  <si>
    <t>4.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</si>
  <si>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19.07.2012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</si>
</sst>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5" sqref="B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215</v>
      </c>
      <c r="H13" s="153">
        <v>215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</v>
      </c>
      <c r="D19" s="155">
        <f>SUM(D11:D18)</f>
        <v>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122</v>
      </c>
      <c r="H21" s="156">
        <f>SUM(H22:H24)</f>
        <v>122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98</v>
      </c>
      <c r="H24" s="152">
        <v>98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141</v>
      </c>
      <c r="H25" s="154">
        <f>H19+H20+H21</f>
        <v>141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57</v>
      </c>
      <c r="H27" s="154">
        <f>SUM(H28:H30)</f>
        <v>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57</v>
      </c>
      <c r="H28" s="152">
        <v>13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0</v>
      </c>
      <c r="H31" s="152">
        <v>44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-27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30</v>
      </c>
      <c r="H33" s="154">
        <f>H27+H31+H32</f>
        <v>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386</v>
      </c>
      <c r="H36" s="154">
        <f>H25+H17+H33</f>
        <v>413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275</v>
      </c>
      <c r="D55" s="155">
        <f>D19+D20+D21+D27+D32+D45+D51+D53+D54</f>
        <v>275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1573</v>
      </c>
      <c r="H61" s="154">
        <f>SUM(H62:H68)</f>
        <v>1572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1565</v>
      </c>
      <c r="H62" s="152">
        <v>1569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5</v>
      </c>
      <c r="H66" s="152">
        <v>0</v>
      </c>
    </row>
    <row r="67" spans="1:8" ht="15">
      <c r="A67" s="235" t="s">
        <v>208</v>
      </c>
      <c r="B67" s="241" t="s">
        <v>209</v>
      </c>
      <c r="C67" s="151">
        <v>4</v>
      </c>
      <c r="D67" s="151">
        <v>1</v>
      </c>
      <c r="E67" s="237" t="s">
        <v>210</v>
      </c>
      <c r="F67" s="242" t="s">
        <v>211</v>
      </c>
      <c r="G67" s="152">
        <v>2</v>
      </c>
      <c r="H67" s="152">
        <v>0</v>
      </c>
    </row>
    <row r="68" spans="1:8" ht="15">
      <c r="A68" s="235" t="s">
        <v>212</v>
      </c>
      <c r="B68" s="241" t="s">
        <v>213</v>
      </c>
      <c r="C68" s="151">
        <v>1</v>
      </c>
      <c r="D68" s="151">
        <v>4</v>
      </c>
      <c r="E68" s="237" t="s">
        <v>214</v>
      </c>
      <c r="F68" s="242" t="s">
        <v>215</v>
      </c>
      <c r="G68" s="152">
        <v>1</v>
      </c>
      <c r="H68" s="152">
        <v>3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</v>
      </c>
      <c r="D71" s="151">
        <v>1</v>
      </c>
      <c r="E71" s="253" t="s">
        <v>47</v>
      </c>
      <c r="F71" s="273" t="s">
        <v>225</v>
      </c>
      <c r="G71" s="161">
        <f>G59+G60+G61+G69+G70</f>
        <v>1573</v>
      </c>
      <c r="H71" s="161">
        <f>H59+H60+H61+H69+H70</f>
        <v>1572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28</v>
      </c>
      <c r="D74" s="151">
        <v>29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34</v>
      </c>
      <c r="D75" s="155">
        <f>SUM(D67:D74)</f>
        <v>35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1573</v>
      </c>
      <c r="H79" s="162">
        <f>H71+H74+H75+H76</f>
        <v>1572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18</v>
      </c>
      <c r="D88" s="151">
        <v>20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1629</v>
      </c>
      <c r="D90" s="151">
        <v>1653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1650</v>
      </c>
      <c r="D91" s="155">
        <f>SUM(D87:D90)</f>
        <v>1674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1684</v>
      </c>
      <c r="D93" s="155">
        <f>D64+D75+D84+D91+D92</f>
        <v>1710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1959</v>
      </c>
      <c r="D94" s="164">
        <f>D93+D55</f>
        <v>1985</v>
      </c>
      <c r="E94" s="449" t="s">
        <v>271</v>
      </c>
      <c r="F94" s="289" t="s">
        <v>272</v>
      </c>
      <c r="G94" s="165">
        <f>G36+G39+G55+G79</f>
        <v>1959</v>
      </c>
      <c r="H94" s="165">
        <f>H36+H39+H55+H79</f>
        <v>1985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51" sqref="D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Холдингово дружество "ДУНАВ"АД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30.06.2012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3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11</v>
      </c>
      <c r="D10" s="46">
        <v>11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9" t="s">
        <v>295</v>
      </c>
      <c r="G11" s="550">
        <v>13</v>
      </c>
      <c r="H11" s="550">
        <v>8</v>
      </c>
    </row>
    <row r="12" spans="1:8" ht="12">
      <c r="A12" s="298" t="s">
        <v>296</v>
      </c>
      <c r="B12" s="299" t="s">
        <v>297</v>
      </c>
      <c r="C12" s="46">
        <v>31</v>
      </c>
      <c r="D12" s="46">
        <v>39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6</v>
      </c>
      <c r="D13" s="46">
        <v>7</v>
      </c>
      <c r="E13" s="301" t="s">
        <v>52</v>
      </c>
      <c r="F13" s="551" t="s">
        <v>301</v>
      </c>
      <c r="G13" s="548">
        <f>SUM(G9:G12)</f>
        <v>13</v>
      </c>
      <c r="H13" s="548">
        <f>SUM(H9:H12)</f>
        <v>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50</v>
      </c>
      <c r="D19" s="49">
        <f>SUM(D9:D15)+D16</f>
        <v>60</v>
      </c>
      <c r="E19" s="304" t="s">
        <v>318</v>
      </c>
      <c r="F19" s="552" t="s">
        <v>319</v>
      </c>
      <c r="G19" s="550">
        <v>7</v>
      </c>
      <c r="H19" s="550">
        <v>19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18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5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10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50</v>
      </c>
      <c r="D28" s="50">
        <f>D26+D19</f>
        <v>60</v>
      </c>
      <c r="E28" s="127" t="s">
        <v>340</v>
      </c>
      <c r="F28" s="554" t="s">
        <v>341</v>
      </c>
      <c r="G28" s="548">
        <f>G13+G15+G24</f>
        <v>23</v>
      </c>
      <c r="H28" s="548">
        <f>H13+H15+H24</f>
        <v>50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27</v>
      </c>
      <c r="H30" s="53">
        <f>IF((D28-H28)&gt;0,D28-H28,0)</f>
        <v>10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50</v>
      </c>
      <c r="D33" s="49">
        <f>D28+D31+D32</f>
        <v>60</v>
      </c>
      <c r="E33" s="127" t="s">
        <v>356</v>
      </c>
      <c r="F33" s="554" t="s">
        <v>357</v>
      </c>
      <c r="G33" s="53">
        <f>G32+G31+G28</f>
        <v>23</v>
      </c>
      <c r="H33" s="53">
        <f>H32+H31+H28</f>
        <v>50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27</v>
      </c>
      <c r="H34" s="548">
        <f>IF((D33-H33)&gt;0,D33-H33,0)</f>
        <v>10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27</v>
      </c>
      <c r="H39" s="559">
        <f>IF(H34&gt;0,IF(D35+H34&lt;0,0,D35+H34),IF(D34-D35&lt;0,D35-D34,0))</f>
        <v>10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27</v>
      </c>
      <c r="H41" s="52">
        <f>IF(H39-H40&gt;0,H39-H40,0)</f>
        <v>10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50</v>
      </c>
      <c r="D42" s="53">
        <f>D33+D35+D39</f>
        <v>60</v>
      </c>
      <c r="E42" s="128" t="s">
        <v>383</v>
      </c>
      <c r="F42" s="129" t="s">
        <v>384</v>
      </c>
      <c r="G42" s="53">
        <f>G39+G33</f>
        <v>50</v>
      </c>
      <c r="H42" s="53">
        <f>H39+H33</f>
        <v>60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" bottom="0" header="0.5118110236220472" footer="0.5118110236220472"/>
  <pageSetup horizontalDpi="600" verticalDpi="600" orientation="landscape" paperSize="9" scale="7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Холдингово дружество "ДУНАВ"АД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30.06.2012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17</v>
      </c>
      <c r="D10" s="54">
        <v>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-33</v>
      </c>
      <c r="D13" s="54">
        <v>-48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8</v>
      </c>
      <c r="D16" s="54">
        <v>21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-20</v>
      </c>
      <c r="D20" s="55">
        <f>SUM(D10:D19)</f>
        <v>-36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14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-4</v>
      </c>
      <c r="D40" s="54">
        <v>-50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</v>
      </c>
      <c r="D42" s="55">
        <f>SUM(D34:D41)</f>
        <v>-50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-24</v>
      </c>
      <c r="D43" s="55">
        <f>D42+D32+D20</f>
        <v>-66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1674</v>
      </c>
      <c r="D44" s="132">
        <v>1771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1650</v>
      </c>
      <c r="D45" s="55">
        <f>D44+D43</f>
        <v>1705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1650</v>
      </c>
      <c r="D46" s="56">
        <v>1705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4724409448818898" bottom="0.4330708661417323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Холдингово дружество "ДУНАВ"АД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30.06.2012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98</v>
      </c>
      <c r="I11" s="58">
        <f>'справка №1-БАЛАНС'!H28+'справка №1-БАЛАНС'!H31</f>
        <v>57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413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98</v>
      </c>
      <c r="I15" s="61">
        <f t="shared" si="2"/>
        <v>57</v>
      </c>
      <c r="J15" s="61">
        <f t="shared" si="2"/>
        <v>0</v>
      </c>
      <c r="K15" s="61">
        <f t="shared" si="2"/>
        <v>0</v>
      </c>
      <c r="L15" s="344">
        <f t="shared" si="1"/>
        <v>413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-27</v>
      </c>
      <c r="K16" s="60">
        <v>0</v>
      </c>
      <c r="L16" s="344">
        <f t="shared" si="1"/>
        <v>-27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98</v>
      </c>
      <c r="I29" s="59">
        <f t="shared" si="6"/>
        <v>57</v>
      </c>
      <c r="J29" s="59">
        <f t="shared" si="6"/>
        <v>-27</v>
      </c>
      <c r="K29" s="59">
        <f t="shared" si="6"/>
        <v>0</v>
      </c>
      <c r="L29" s="344">
        <f t="shared" si="1"/>
        <v>386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98</v>
      </c>
      <c r="I32" s="59">
        <f t="shared" si="7"/>
        <v>57</v>
      </c>
      <c r="J32" s="59">
        <f t="shared" si="7"/>
        <v>-27</v>
      </c>
      <c r="K32" s="59">
        <f t="shared" si="7"/>
        <v>0</v>
      </c>
      <c r="L32" s="344">
        <f t="shared" si="1"/>
        <v>386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" sqref="B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Холдингово дружество "ДУНАВ"АД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30.06.2012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9</v>
      </c>
      <c r="L17" s="75">
        <f>SUM(L9:L16)</f>
        <v>0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284</v>
      </c>
      <c r="H40" s="438">
        <f t="shared" si="13"/>
        <v>0</v>
      </c>
      <c r="I40" s="438">
        <f t="shared" si="13"/>
        <v>0</v>
      </c>
      <c r="J40" s="438">
        <f t="shared" si="13"/>
        <v>284</v>
      </c>
      <c r="K40" s="438">
        <f t="shared" si="13"/>
        <v>9</v>
      </c>
      <c r="L40" s="438">
        <f t="shared" si="13"/>
        <v>0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275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112" sqref="C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Холдингово дружество "ДУНАВ"АД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30.06.2012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4</v>
      </c>
      <c r="D24" s="119">
        <f>SUM(D25:D27)</f>
        <v>3</v>
      </c>
      <c r="E24" s="120">
        <f>SUM(E25:E27)</f>
        <v>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4</v>
      </c>
      <c r="D27" s="108">
        <v>3</v>
      </c>
      <c r="E27" s="120">
        <f t="shared" si="0"/>
        <v>1</v>
      </c>
      <c r="F27" s="106"/>
    </row>
    <row r="28" spans="1:6" ht="12">
      <c r="A28" s="396" t="s">
        <v>657</v>
      </c>
      <c r="B28" s="397" t="s">
        <v>658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28</v>
      </c>
      <c r="D38" s="105">
        <f>SUM(D39:D42)</f>
        <v>28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28</v>
      </c>
      <c r="D42" s="108">
        <v>28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34</v>
      </c>
      <c r="D43" s="104">
        <f>D24+D28+D29+D31+D30+D32+D33+D38</f>
        <v>33</v>
      </c>
      <c r="E43" s="118">
        <f>E24+E28+E29+E31+E30+E32+E33+E38</f>
        <v>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34</v>
      </c>
      <c r="D44" s="103">
        <f>D43+D21+D19+D9</f>
        <v>33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1565</v>
      </c>
      <c r="D71" s="105">
        <f>SUM(D72:D74)</f>
        <v>1565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1565</v>
      </c>
      <c r="D73" s="108">
        <v>1565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5</v>
      </c>
      <c r="D89" s="108">
        <v>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</v>
      </c>
      <c r="D94" s="108">
        <v>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1573</v>
      </c>
      <c r="D96" s="104">
        <f>D85+D80+D75+D71+D95</f>
        <v>1573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1573</v>
      </c>
      <c r="D97" s="104">
        <f>D96+D68+D66</f>
        <v>1573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864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Холдингово дружество "ДУНАВ"АД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30.06.2012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6" sqref="C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Холдингово дружество "ДУНАВ"АД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30.06.2012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874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875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876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2">
        <f>F78+F61+F44+F27</f>
        <v>274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2012-07-18T08:35:06Z</cp:lastPrinted>
  <dcterms:created xsi:type="dcterms:W3CDTF">2000-06-29T12:02:40Z</dcterms:created>
  <dcterms:modified xsi:type="dcterms:W3CDTF">2012-07-23T05:40:24Z</dcterms:modified>
  <cp:category/>
  <cp:version/>
  <cp:contentType/>
  <cp:contentStatus/>
</cp:coreProperties>
</file>