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<sst xmlns="http://schemas.openxmlformats.org/spreadsheetml/2006/main" count="1069" uniqueCount="879">
  <si>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</si>
  <si>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</si>
  <si>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</si>
  <si>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</si>
  <si>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</si>
  <si>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</si>
  <si>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</si>
  <si>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</si>
  <si>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</si>
  <si>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</si>
  <si>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</si>
  <si>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</si>
  <si>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</si>
  <si>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</si>
  <si>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</si>
  <si>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</si>
  <si>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</si>
  <si>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</si>
  <si>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</si>
  <si>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</si>
  <si>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</si>
  <si>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</si>
  <si>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</si>
  <si>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</si>
  <si>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</si>
  <si>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</si>
  <si>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</si>
  <si>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</si>
  <si>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</si>
  <si>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</si>
  <si>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</si>
  <si>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</si>
  <si>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</si>
  <si>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</si>
  <si>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</si>
  <si>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</si>
  <si>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</si>
  <si>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</si>
  <si>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</si>
  <si>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</si>
  <si>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</si>
  <si>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</si>
  <si>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</si>
  <si>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</si>
  <si>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</si>
  <si>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</si>
  <si>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</si>
  <si>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</si>
  <si>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</si>
  <si>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</si>
  <si>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</si>
  <si>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</si>
  <si>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</si>
  <si>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</si>
  <si>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</si>
  <si>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</si>
  <si>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</si>
  <si>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</si>
  <si>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</si>
  <si>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</si>
  <si>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</si>
  <si>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</si>
  <si>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</si>
  <si>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</si>
  <si>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</si>
  <si>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</si>
  <si>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</si>
  <si>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</si>
  <si>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</si>
  <si>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</si>
  <si>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</si>
  <si>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</si>
  <si>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</si>
  <si>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</si>
  <si>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</si>
  <si>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</si>
  <si>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</si>
  <si>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</si>
  <si>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</si>
  <si>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</si>
  <si>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</si>
  <si>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</si>
  <si>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</si>
  <si>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</si>
  <si>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</si>
  <si>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</si>
  <si>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</si>
  <si>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</si>
  <si>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</si>
  <si>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</si>
  <si>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</si>
  <si>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</si>
  <si>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</si>
  <si>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</si>
  <si>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</si>
  <si>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</si>
  <si>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</si>
  <si>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</si>
  <si>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</si>
  <si>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</si>
  <si>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</si>
  <si>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</si>
  <si>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</si>
  <si>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</si>
  <si>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</si>
  <si>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</si>
  <si>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</si>
  <si>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</si>
  <si>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</si>
  <si>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</si>
  <si>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</si>
  <si>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</si>
  <si>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</si>
  <si>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</si>
  <si>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</si>
  <si>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</si>
  <si>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</si>
  <si>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</si>
  <si>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</si>
  <si>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</si>
  <si>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</si>
  <si>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</si>
  <si>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</si>
  <si>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</si>
  <si>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</si>
  <si>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</si>
  <si>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</si>
  <si>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</si>
  <si>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</si>
  <si>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</si>
  <si>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</si>
  <si>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</si>
  <si>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</si>
  <si>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</si>
  <si>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</si>
  <si>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</si>
  <si>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</si>
  <si>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</si>
  <si>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</si>
  <si>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</si>
  <si>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</si>
  <si>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</si>
  <si>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</si>
  <si>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</si>
  <si>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</si>
  <si>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</si>
  <si>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</si>
  <si>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</si>
  <si>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</si>
  <si>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</si>
  <si>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</si>
  <si>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</si>
  <si>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</si>
  <si>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</si>
  <si>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</si>
  <si>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</si>
  <si>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</si>
  <si>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</si>
  <si>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</si>
  <si>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</si>
  <si>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</si>
  <si>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</si>
  <si>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</si>
  <si>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</si>
  <si>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</si>
  <si>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</si>
  <si>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</si>
  <si>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</si>
  <si>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</si>
  <si>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</si>
  <si>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</si>
  <si>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</si>
  <si>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</si>
  <si>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</si>
  <si>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</si>
  <si>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</si>
  <si>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</si>
  <si>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</si>
  <si>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</si>
  <si>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</si>
  <si>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</si>
  <si>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</si>
  <si>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</si>
  <si>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</si>
  <si>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</si>
  <si>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</si>
  <si>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</si>
  <si>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</si>
  <si>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</si>
  <si>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</si>
  <si>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</si>
  <si>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</si>
  <si>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</si>
  <si>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</si>
  <si>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</si>
  <si>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</si>
  <si>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</si>
  <si>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</si>
  <si>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</si>
  <si>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</si>
  <si>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</si>
  <si>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</si>
  <si>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</si>
  <si>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</si>
  <si>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</si>
  <si>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</si>
  <si>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</si>
  <si>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</si>
  <si>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</si>
  <si>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</si>
  <si>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</si>
  <si>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</si>
  <si>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</si>
  <si>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</si>
  <si>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</si>
  <si>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</si>
  <si>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</si>
  <si>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</si>
  <si>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</si>
  <si>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</si>
  <si>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</si>
  <si>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</si>
  <si>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</si>
  <si>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</si>
  <si>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</si>
  <si>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</si>
  <si>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</si>
  <si>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</si>
  <si>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</si>
  <si>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</si>
  <si>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</si>
  <si>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</si>
  <si>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</si>
  <si>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</si>
  <si>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</si>
  <si>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</si>
  <si>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</si>
  <si>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</si>
  <si>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</si>
  <si>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</si>
  <si>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</si>
  <si>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</si>
  <si>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</si>
  <si>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</si>
  <si>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</si>
  <si>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</si>
  <si>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</si>
  <si>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</si>
  <si>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</si>
  <si>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</si>
  <si>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</si>
  <si>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</si>
  <si>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</si>
  <si>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</si>
  <si>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</si>
  <si>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</si>
  <si>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</si>
  <si>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</si>
  <si>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</si>
  <si>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</si>
  <si>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</si>
  <si>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</si>
  <si>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</si>
  <si>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</si>
  <si>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</si>
  <si>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</si>
  <si>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</si>
  <si>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</si>
  <si>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</si>
  <si>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</si>
  <si>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</si>
  <si>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</si>
  <si>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</si>
  <si>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</si>
  <si>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</si>
  <si>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</si>
  <si>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</si>
  <si>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</si>
  <si>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</si>
  <si>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</si>
  <si>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</si>
  <si>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</si>
  <si>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</si>
  <si>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</si>
  <si>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</si>
  <si>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</si>
  <si>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</si>
  <si>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</si>
  <si>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</si>
  <si>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</si>
  <si>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</si>
  <si>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</si>
  <si>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</si>
  <si>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</si>
  <si>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</si>
  <si>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</si>
  <si>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</si>
  <si>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</si>
  <si>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</si>
  <si>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</si>
  <si>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</si>
  <si>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</si>
  <si>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</si>
  <si>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</si>
  <si>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</si>
  <si>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</si>
  <si>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</si>
  <si>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</si>
  <si>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</si>
  <si>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</si>
  <si>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</si>
  <si>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</si>
  <si>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</si>
  <si>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</si>
  <si>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</si>
  <si>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</si>
  <si>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</si>
  <si>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</si>
  <si>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</si>
  <si>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</si>
  <si>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</si>
  <si>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</si>
  <si>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</si>
  <si>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</si>
  <si>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</si>
  <si>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</si>
  <si>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</si>
  <si>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</si>
  <si>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</si>
  <si>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</si>
  <si>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</si>
  <si>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</si>
  <si>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</si>
  <si>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</si>
  <si>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</si>
  <si>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</si>
  <si>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</si>
  <si>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</si>
  <si>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</si>
  <si>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</si>
  <si>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</si>
  <si>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</si>
  <si>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</si>
  <si>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</si>
  <si>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</si>
  <si>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</si>
  <si>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</si>
  <si>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</si>
  <si>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</si>
  <si>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</si>
  <si>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</si>
  <si>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</si>
  <si>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</si>
  <si>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</si>
  <si>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</si>
  <si>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</si>
  <si>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</si>
  <si>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</si>
  <si>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</si>
  <si>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</si>
  <si>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</si>
  <si>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</si>
  <si>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</si>
  <si>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</si>
  <si>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</si>
  <si>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</si>
  <si>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</si>
  <si>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</si>
  <si>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</si>
  <si>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</si>
  <si>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</si>
  <si>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</si>
  <si>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</si>
  <si>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</si>
  <si>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</si>
  <si>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</si>
  <si>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</si>
  <si>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</si>
  <si>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</si>
  <si>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</si>
  <si>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</si>
  <si>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</si>
  <si>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</si>
  <si>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</si>
  <si>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</si>
  <si>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</si>
  <si>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</si>
  <si>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</si>
  <si>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</si>
  <si>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</si>
  <si>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</si>
  <si>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</si>
  <si>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</si>
  <si>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</si>
  <si>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</si>
  <si>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</si>
  <si>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</si>
  <si>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</si>
  <si>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</si>
  <si>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</si>
  <si>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</si>
  <si>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</si>
  <si>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</si>
  <si>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</si>
  <si>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</si>
  <si>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</si>
  <si>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</si>
  <si>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</si>
  <si>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</si>
  <si>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</si>
  <si>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</si>
  <si>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</si>
  <si>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</si>
  <si>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</si>
  <si>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</si>
  <si>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</si>
  <si>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</si>
  <si>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</si>
  <si>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</si>
  <si>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</si>
  <si>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</si>
  <si>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</si>
  <si>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</si>
  <si>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</si>
  <si>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</si>
  <si>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</si>
  <si>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</si>
  <si>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</si>
  <si>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</si>
  <si>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</si>
  <si>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</si>
  <si>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</si>
  <si>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</si>
  <si>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</si>
  <si>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</si>
  <si>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</si>
  <si>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</si>
  <si>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</si>
  <si>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</si>
  <si>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</si>
  <si>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</si>
  <si>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</si>
  <si>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</si>
  <si>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</si>
  <si>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</si>
  <si>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</si>
  <si>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</si>
  <si>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</si>
  <si>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</si>
  <si>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</si>
  <si>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</si>
  <si>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</si>
  <si>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</si>
  <si>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</si>
  <si>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</si>
  <si>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</si>
  <si>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</si>
  <si>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</si>
  <si>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</si>
  <si>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</si>
  <si>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</si>
  <si>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</si>
  <si>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</si>
  <si>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</si>
  <si>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</si>
  <si>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</si>
  <si>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</si>
  <si>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</si>
  <si>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</si>
  <si>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</si>
  <si>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</si>
  <si>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</si>
  <si>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</si>
  <si>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</si>
  <si>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</si>
  <si>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</si>
  <si>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</si>
  <si>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</si>
  <si>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</si>
  <si>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</si>
  <si>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</si>
  <si>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</si>
  <si>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</si>
  <si>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</si>
  <si>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</si>
  <si>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</si>
  <si>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</si>
  <si>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</si>
  <si>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</si>
  <si>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</si>
  <si>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</si>
  <si>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</si>
  <si>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</si>
  <si>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</si>
  <si>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</si>
  <si>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</si>
  <si>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</si>
  <si>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</si>
  <si>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</si>
  <si>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</si>
  <si>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</si>
  <si>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</si>
  <si>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</si>
  <si>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</si>
  <si>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</si>
  <si>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</si>
  <si>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</si>
  <si>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</si>
  <si>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</si>
  <si>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</si>
  <si>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</si>
  <si>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</si>
  <si>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</si>
  <si>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</si>
  <si>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</si>
  <si>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</si>
  <si>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</si>
  <si>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</si>
  <si>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</si>
  <si>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</si>
  <si>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</si>
  <si>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</si>
  <si>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</si>
  <si>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</si>
  <si>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</si>
  <si>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</si>
  <si>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</si>
  <si>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</si>
  <si>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</si>
  <si>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</si>
  <si>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</si>
  <si>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</si>
  <si>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</si>
  <si>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</si>
  <si>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</si>
  <si>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</si>
  <si>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</si>
  <si>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</si>
  <si>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</si>
  <si>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</si>
  <si>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</si>
  <si>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</si>
  <si>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</si>
  <si>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</si>
  <si>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</si>
  <si>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</si>
  <si>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</si>
  <si>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</si>
  <si>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</si>
  <si>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</si>
  <si>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</si>
  <si>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</si>
  <si>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</si>
  <si>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</si>
  <si>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</si>
  <si>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</si>
  <si>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</si>
  <si>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</si>
  <si>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</si>
  <si>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</si>
  <si>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</si>
  <si>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</si>
  <si>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</si>
  <si>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</si>
  <si>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</si>
  <si>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</si>
  <si>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</si>
  <si>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</si>
  <si>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</si>
  <si>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</si>
  <si>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</si>
  <si>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</si>
  <si>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</si>
  <si>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</si>
  <si>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</si>
  <si>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</si>
  <si>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</si>
  <si>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</si>
  <si>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</si>
  <si>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</si>
  <si>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</si>
  <si>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</si>
  <si>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</si>
  <si>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</si>
  <si>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</si>
  <si>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</si>
  <si>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</si>
  <si>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</si>
  <si>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</si>
  <si>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</si>
  <si>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</si>
  <si>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</si>
  <si>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</si>
  <si>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</si>
  <si>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</si>
  <si>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</si>
  <si>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</si>
  <si>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</si>
  <si>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</si>
  <si>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</si>
  <si>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</si>
  <si>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</si>
  <si>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</si>
  <si>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</si>
  <si>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</si>
  <si>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</si>
  <si>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</si>
  <si>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</si>
  <si>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</si>
  <si>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</si>
  <si>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</si>
  <si>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</si>
  <si>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</si>
  <si>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</si>
  <si>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</si>
  <si>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</si>
  <si>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</si>
  <si>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</si>
  <si>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</si>
  <si>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</si>
  <si>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</si>
  <si>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</si>
  <si>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</si>
  <si>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</si>
  <si>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</si>
  <si>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</si>
  <si>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</si>
  <si>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</si>
  <si>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</si>
  <si>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</si>
  <si>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</si>
  <si>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</si>
  <si>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</si>
  <si>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</si>
  <si>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</si>
  <si>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</si>
  <si>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</si>
  <si>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</si>
  <si>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</si>
  <si>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</si>
  <si>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</si>
  <si>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</si>
  <si>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</si>
  <si>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</si>
  <si>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</si>
  <si>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</si>
  <si>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</si>
  <si>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</si>
  <si>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</si>
  <si>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</si>
  <si>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</si>
  <si>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</si>
  <si>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</si>
  <si>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</si>
  <si>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</si>
  <si>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</si>
  <si>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</si>
  <si>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</si>
  <si>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</si>
  <si>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</si>
  <si>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</si>
  <si>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</si>
  <si>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</si>
  <si>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</si>
  <si>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</si>
  <si>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</si>
  <si>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</si>
  <si>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</si>
  <si>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</si>
  <si>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</si>
  <si>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</si>
  <si>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</si>
  <si>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</si>
  <si>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</si>
  <si>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</si>
  <si>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</si>
  <si>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</si>
  <si>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</si>
  <si>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</si>
  <si>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</si>
  <si>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</si>
  <si>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</si>
  <si>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</si>
  <si>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</si>
  <si>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</si>
  <si>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</si>
  <si>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</si>
  <si>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</si>
  <si>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</si>
  <si>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</si>
  <si>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</si>
  <si>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</si>
  <si>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</si>
  <si>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</si>
  <si>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</si>
  <si>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</si>
  <si>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</si>
  <si>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</si>
  <si>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</si>
  <si>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</si>
  <si>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</si>
  <si>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</si>
  <si>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</si>
  <si>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</si>
  <si>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</si>
  <si>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</si>
  <si>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</si>
  <si>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</si>
  <si>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</si>
  <si>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</si>
  <si>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</si>
  <si>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</si>
  <si>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</si>
  <si>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</si>
  <si>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</si>
  <si>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</si>
  <si>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</si>
  <si>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</si>
  <si>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</si>
  <si>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</si>
  <si>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</si>
  <si>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</si>
  <si>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</si>
  <si>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</si>
  <si>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</si>
  <si>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</si>
  <si>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</si>
  <si>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</si>
  <si>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</si>
  <si>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</si>
  <si>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</si>
  <si>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</si>
  <si>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</si>
  <si>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</si>
  <si>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</si>
  <si>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</si>
  <si>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</si>
  <si>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</si>
  <si>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</si>
  <si>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</si>
  <si>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</si>
  <si>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</si>
  <si>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</si>
  <si>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</si>
  <si>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</si>
  <si>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</si>
  <si>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</si>
  <si>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</si>
  <si>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</si>
  <si>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</si>
  <si>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</si>
  <si>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</si>
  <si>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</si>
  <si>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</si>
  <si>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</si>
  <si>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</si>
  <si>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</si>
  <si>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</si>
  <si>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</si>
  <si>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</si>
  <si>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</si>
  <si>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</si>
  <si>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</si>
  <si>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</si>
  <si>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</si>
  <si>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</si>
  <si>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</si>
  <si>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</si>
  <si>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</si>
  <si>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</si>
  <si>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</si>
  <si>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</si>
  <si>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</si>
  <si>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</si>
  <si>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</si>
  <si>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</si>
  <si>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</si>
  <si>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</si>
  <si>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</si>
  <si>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</si>
  <si>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</si>
  <si>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</si>
  <si>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</si>
  <si>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</si>
  <si>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</si>
  <si>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</si>
  <si>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</si>
  <si>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</si>
  <si>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</si>
  <si>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</si>
  <si>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</si>
  <si>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</si>
  <si>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</si>
  <si>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</si>
  <si>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</si>
  <si>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</si>
  <si>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</si>
  <si>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</si>
  <si>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</si>
  <si>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</si>
  <si>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</si>
  <si>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</si>
  <si>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</si>
  <si>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</si>
  <si>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</si>
  <si>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</si>
  <si>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</si>
  <si>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</si>
  <si>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</si>
  <si>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</si>
  <si>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</si>
  <si>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</si>
  <si>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</si>
  <si>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</si>
  <si>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</si>
  <si>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</si>
  <si>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</si>
  <si>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</si>
  <si>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</si>
  <si>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</si>
  <si>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</si>
  <si>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</si>
  <si>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</si>
  <si>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</si>
  <si>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</si>
  <si>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</si>
  <si>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</si>
  <si>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</si>
  <si>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</si>
  <si>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</si>
  <si>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</si>
  <si>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</si>
  <si>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</si>
  <si>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</si>
  <si>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</si>
  <si>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</si>
  <si>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</si>
  <si>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</si>
  <si>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</si>
  <si>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</si>
  <si>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</si>
  <si>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</si>
  <si>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</si>
  <si>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</si>
  <si>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</si>
  <si>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</si>
  <si>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</si>
  <si>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</si>
  <si>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</si>
  <si>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</si>
  <si>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</si>
  <si>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</si>
  <si>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</si>
  <si>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</si>
  <si>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</si>
  <si>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</si>
  <si>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</si>
  <si>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</si>
  <si>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</si>
  <si>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</si>
  <si>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НЕКОНСОЛИДИРАН</t>
  </si>
  <si>
    <t>РГ-05-0086</t>
  </si>
  <si>
    <t>П.Кръстев</t>
  </si>
  <si>
    <t>Съставител: С.Африканова</t>
  </si>
  <si>
    <t>Ръководител: П.Кръстев</t>
  </si>
  <si>
    <t xml:space="preserve"> Ръководител: П.Кръстев</t>
  </si>
  <si>
    <t xml:space="preserve">                                    Съставител: С.Африканова   </t>
  </si>
  <si>
    <t>1. "БДИН"АД - гр.Видин</t>
  </si>
  <si>
    <t>1. "Агротехчаст"АД -гр.Оряхово</t>
  </si>
  <si>
    <t>2."Телб Инвест"АД - гр.Враца</t>
  </si>
  <si>
    <t>3. "ЗММ Враца"АД -гр.Враца</t>
  </si>
  <si>
    <t>4. "Враца Стил"АД -гр.Враца</t>
  </si>
  <si>
    <t xml:space="preserve">30.06.2014г </t>
  </si>
  <si>
    <t>Дата на съставяне: 22.07.2014 г</t>
  </si>
  <si>
    <t>22.07.2014 г.</t>
  </si>
  <si>
    <t xml:space="preserve">Дата на съставяне: 22.07.2014 г.                                </t>
  </si>
  <si>
    <t xml:space="preserve">Дата  на съставяне: 22.07.2014 г.                                                                                                                                </t>
  </si>
  <si>
    <t xml:space="preserve">Дата на съставяне: 22.07.2014 г. </t>
  </si>
  <si>
    <t>Дата на съставяне: 22.07.2014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</si>
</sst>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B5" sqref="B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4"/>
      <c r="C3" s="574"/>
      <c r="D3" s="574"/>
      <c r="E3" s="461" t="s">
        <v>859</v>
      </c>
      <c r="F3" s="217" t="s">
        <v>3</v>
      </c>
      <c r="G3" s="172"/>
      <c r="H3" s="460">
        <v>106042644</v>
      </c>
    </row>
    <row r="4" spans="1:8" ht="28.5">
      <c r="A4" s="150" t="s">
        <v>4</v>
      </c>
      <c r="B4" s="578"/>
      <c r="C4" s="578"/>
      <c r="D4" s="578"/>
      <c r="E4" s="503" t="s">
        <v>860</v>
      </c>
      <c r="F4" s="575" t="s">
        <v>5</v>
      </c>
      <c r="G4" s="576"/>
      <c r="H4" s="460" t="s">
        <v>861</v>
      </c>
    </row>
    <row r="5" spans="1:8" ht="15">
      <c r="A5" s="150" t="s">
        <v>6</v>
      </c>
      <c r="B5" s="574"/>
      <c r="C5" s="574"/>
      <c r="D5" s="574"/>
      <c r="E5" s="504" t="s">
        <v>872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5" t="s">
        <v>17</v>
      </c>
      <c r="B9" s="229"/>
      <c r="C9" s="230"/>
      <c r="D9" s="231"/>
      <c r="E9" s="443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0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0</v>
      </c>
      <c r="D19" s="155">
        <f>SUM(D11:D18)</f>
        <v>0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19</v>
      </c>
      <c r="H20" s="158">
        <v>19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212</v>
      </c>
      <c r="H21" s="156">
        <f>SUM(H22:H24)</f>
        <v>212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188</v>
      </c>
      <c r="H24" s="152">
        <v>188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231</v>
      </c>
      <c r="H25" s="154">
        <f>H19+H20+H21</f>
        <v>231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28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28</v>
      </c>
      <c r="H28" s="152">
        <v>0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263</v>
      </c>
      <c r="H31" s="152">
        <v>28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291</v>
      </c>
      <c r="H33" s="154">
        <f>H27+H31+H32</f>
        <v>28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274</v>
      </c>
      <c r="D34" s="155">
        <f>SUM(D35:D38)</f>
        <v>274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19</v>
      </c>
      <c r="D35" s="151">
        <v>19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737</v>
      </c>
      <c r="H36" s="154">
        <f>H25+H17+H33</f>
        <v>474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4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4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274</v>
      </c>
      <c r="D45" s="155">
        <f>D34+D39+D44</f>
        <v>274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274</v>
      </c>
      <c r="D55" s="155">
        <f>D19+D20+D21+D27+D32+D45+D51+D53+D54</f>
        <v>274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49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1530</v>
      </c>
      <c r="H61" s="154">
        <f>SUM(H62:H68)</f>
        <v>1527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1522</v>
      </c>
      <c r="H62" s="152">
        <v>1524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5</v>
      </c>
      <c r="H66" s="152">
        <v>0</v>
      </c>
    </row>
    <row r="67" spans="1:8" ht="15">
      <c r="A67" s="235" t="s">
        <v>208</v>
      </c>
      <c r="B67" s="241" t="s">
        <v>209</v>
      </c>
      <c r="C67" s="151">
        <v>299</v>
      </c>
      <c r="D67" s="151">
        <v>0</v>
      </c>
      <c r="E67" s="237" t="s">
        <v>210</v>
      </c>
      <c r="F67" s="242" t="s">
        <v>211</v>
      </c>
      <c r="G67" s="152">
        <v>2</v>
      </c>
      <c r="H67" s="152">
        <v>0</v>
      </c>
    </row>
    <row r="68" spans="1:8" ht="15">
      <c r="A68" s="235" t="s">
        <v>212</v>
      </c>
      <c r="B68" s="241" t="s">
        <v>213</v>
      </c>
      <c r="C68" s="151">
        <v>0</v>
      </c>
      <c r="D68" s="151">
        <v>0</v>
      </c>
      <c r="E68" s="237" t="s">
        <v>214</v>
      </c>
      <c r="F68" s="242" t="s">
        <v>215</v>
      </c>
      <c r="G68" s="152">
        <v>1</v>
      </c>
      <c r="H68" s="152">
        <v>3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0</v>
      </c>
      <c r="H69" s="152">
        <v>0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0</v>
      </c>
      <c r="D71" s="151">
        <v>1</v>
      </c>
      <c r="E71" s="253" t="s">
        <v>47</v>
      </c>
      <c r="F71" s="273" t="s">
        <v>225</v>
      </c>
      <c r="G71" s="161">
        <f>G59+G60+G61+G69+G70</f>
        <v>1530</v>
      </c>
      <c r="H71" s="161">
        <f>H59+H60+H61+H69+H70</f>
        <v>1527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27</v>
      </c>
      <c r="D74" s="151">
        <v>27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326</v>
      </c>
      <c r="D75" s="155">
        <f>SUM(D67:D74)</f>
        <v>28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1530</v>
      </c>
      <c r="H79" s="162">
        <f>H71+H74+H75+H76</f>
        <v>1527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1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13</v>
      </c>
      <c r="D88" s="151">
        <v>17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1653</v>
      </c>
      <c r="D90" s="151">
        <v>1680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1667</v>
      </c>
      <c r="D91" s="155">
        <f>SUM(D87:D90)</f>
        <v>1699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1993</v>
      </c>
      <c r="D93" s="155">
        <f>D64+D75+D84+D91+D92</f>
        <v>1727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269</v>
      </c>
      <c r="B94" s="288" t="s">
        <v>270</v>
      </c>
      <c r="C94" s="164">
        <f>C93+C55</f>
        <v>2267</v>
      </c>
      <c r="D94" s="164">
        <f>D93+D55</f>
        <v>2001</v>
      </c>
      <c r="E94" s="448" t="s">
        <v>271</v>
      </c>
      <c r="F94" s="289" t="s">
        <v>272</v>
      </c>
      <c r="G94" s="165">
        <f>G36+G39+G55+G79</f>
        <v>2267</v>
      </c>
      <c r="H94" s="165">
        <f>H36+H39+H55+H79</f>
        <v>2001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873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7" t="s">
        <v>862</v>
      </c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03937007874015748" right="0.03937007874015748" top="0.1968503937007874" bottom="0.1968503937007874" header="0.15748031496062992" footer="0.15748031496062992"/>
  <pageSetup fitToHeight="1000" horizontalDpi="300" verticalDpi="300" orientation="landscape" paperSize="9" scale="7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E3" sqref="E3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275</v>
      </c>
      <c r="B1" s="462"/>
      <c r="C1" s="463"/>
      <c r="D1" s="464"/>
      <c r="E1" s="465"/>
      <c r="F1" s="465"/>
      <c r="G1" s="543"/>
      <c r="H1" s="543"/>
    </row>
    <row r="2" spans="1:8" ht="38.25">
      <c r="A2" s="466" t="s">
        <v>1</v>
      </c>
      <c r="B2" s="580" t="str">
        <f>'справка №1-БАЛАНС'!E3</f>
        <v>ХД"ДУНАВ"АД - гр.Враца</v>
      </c>
      <c r="C2" s="580"/>
      <c r="D2" s="580"/>
      <c r="E2" s="580"/>
      <c r="F2" s="545" t="s">
        <v>3</v>
      </c>
      <c r="G2" s="545"/>
      <c r="H2" s="525">
        <f>'справка №1-БАЛАНС'!H3</f>
        <v>106042644</v>
      </c>
    </row>
    <row r="3" spans="1:8" ht="24">
      <c r="A3" s="466" t="s">
        <v>276</v>
      </c>
      <c r="B3" s="580" t="str">
        <f>'справка №1-БАЛАНС'!E4</f>
        <v>НЕКОНСОЛИДИРАН</v>
      </c>
      <c r="C3" s="580"/>
      <c r="D3" s="580"/>
      <c r="E3" s="580"/>
      <c r="F3" s="545" t="s">
        <v>5</v>
      </c>
      <c r="G3" s="526"/>
      <c r="H3" s="526" t="str">
        <f>'справка №1-БАЛАНС'!H4</f>
        <v>РГ-05-0086</v>
      </c>
    </row>
    <row r="4" spans="1:8" ht="17.25" customHeight="1">
      <c r="A4" s="466" t="s">
        <v>6</v>
      </c>
      <c r="B4" s="581" t="str">
        <f>'справка №1-БАЛАНС'!E5</f>
        <v>30.06.2014г </v>
      </c>
      <c r="C4" s="581"/>
      <c r="D4" s="581"/>
      <c r="E4" s="314"/>
      <c r="F4" s="465"/>
      <c r="G4" s="543"/>
      <c r="H4" s="546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7"/>
      <c r="H7" s="547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7"/>
      <c r="H8" s="547"/>
    </row>
    <row r="9" spans="1:8" ht="12">
      <c r="A9" s="298" t="s">
        <v>284</v>
      </c>
      <c r="B9" s="299" t="s">
        <v>285</v>
      </c>
      <c r="C9" s="46">
        <v>1</v>
      </c>
      <c r="D9" s="46">
        <v>1</v>
      </c>
      <c r="E9" s="298" t="s">
        <v>286</v>
      </c>
      <c r="F9" s="548" t="s">
        <v>287</v>
      </c>
      <c r="G9" s="549">
        <v>0</v>
      </c>
      <c r="H9" s="549">
        <v>0</v>
      </c>
    </row>
    <row r="10" spans="1:8" ht="12">
      <c r="A10" s="298" t="s">
        <v>288</v>
      </c>
      <c r="B10" s="299" t="s">
        <v>289</v>
      </c>
      <c r="C10" s="46">
        <v>12</v>
      </c>
      <c r="D10" s="46">
        <v>11</v>
      </c>
      <c r="E10" s="298" t="s">
        <v>290</v>
      </c>
      <c r="F10" s="548" t="s">
        <v>291</v>
      </c>
      <c r="G10" s="549">
        <v>0</v>
      </c>
      <c r="H10" s="549">
        <v>0</v>
      </c>
    </row>
    <row r="11" spans="1:8" ht="12">
      <c r="A11" s="298" t="s">
        <v>292</v>
      </c>
      <c r="B11" s="299" t="s">
        <v>293</v>
      </c>
      <c r="C11" s="46">
        <v>0</v>
      </c>
      <c r="D11" s="46">
        <v>0</v>
      </c>
      <c r="E11" s="300" t="s">
        <v>294</v>
      </c>
      <c r="F11" s="548" t="s">
        <v>295</v>
      </c>
      <c r="G11" s="549">
        <v>16</v>
      </c>
      <c r="H11" s="549">
        <v>18</v>
      </c>
    </row>
    <row r="12" spans="1:8" ht="12">
      <c r="A12" s="298" t="s">
        <v>296</v>
      </c>
      <c r="B12" s="299" t="s">
        <v>297</v>
      </c>
      <c r="C12" s="46">
        <v>33</v>
      </c>
      <c r="D12" s="46">
        <v>35</v>
      </c>
      <c r="E12" s="300" t="s">
        <v>79</v>
      </c>
      <c r="F12" s="548" t="s">
        <v>298</v>
      </c>
      <c r="G12" s="549">
        <v>0</v>
      </c>
      <c r="H12" s="549">
        <v>0</v>
      </c>
    </row>
    <row r="13" spans="1:18" ht="12">
      <c r="A13" s="298" t="s">
        <v>299</v>
      </c>
      <c r="B13" s="299" t="s">
        <v>300</v>
      </c>
      <c r="C13" s="46">
        <v>6</v>
      </c>
      <c r="D13" s="46">
        <v>7</v>
      </c>
      <c r="E13" s="301" t="s">
        <v>52</v>
      </c>
      <c r="F13" s="550" t="s">
        <v>301</v>
      </c>
      <c r="G13" s="547">
        <f>SUM(G9:G12)</f>
        <v>16</v>
      </c>
      <c r="H13" s="547">
        <f>SUM(H9:H12)</f>
        <v>18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1"/>
      <c r="G14" s="552"/>
      <c r="H14" s="552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3" t="s">
        <v>307</v>
      </c>
      <c r="G15" s="549">
        <v>0</v>
      </c>
      <c r="H15" s="549">
        <v>0</v>
      </c>
    </row>
    <row r="16" spans="1:8" ht="12">
      <c r="A16" s="298" t="s">
        <v>308</v>
      </c>
      <c r="B16" s="299" t="s">
        <v>309</v>
      </c>
      <c r="C16" s="47">
        <v>0</v>
      </c>
      <c r="D16" s="47">
        <v>0</v>
      </c>
      <c r="E16" s="298" t="s">
        <v>310</v>
      </c>
      <c r="F16" s="551" t="s">
        <v>311</v>
      </c>
      <c r="G16" s="554">
        <v>0</v>
      </c>
      <c r="H16" s="554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2"/>
      <c r="H17" s="552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2"/>
      <c r="H18" s="552"/>
    </row>
    <row r="19" spans="1:15" ht="12">
      <c r="A19" s="301" t="s">
        <v>52</v>
      </c>
      <c r="B19" s="303" t="s">
        <v>317</v>
      </c>
      <c r="C19" s="49">
        <f>SUM(C9:C15)+C16</f>
        <v>52</v>
      </c>
      <c r="D19" s="49">
        <f>SUM(D9:D15)+D16</f>
        <v>54</v>
      </c>
      <c r="E19" s="304" t="s">
        <v>318</v>
      </c>
      <c r="F19" s="551" t="s">
        <v>319</v>
      </c>
      <c r="G19" s="549">
        <v>1</v>
      </c>
      <c r="H19" s="549">
        <v>3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320</v>
      </c>
      <c r="F20" s="551" t="s">
        <v>321</v>
      </c>
      <c r="G20" s="549">
        <v>298</v>
      </c>
      <c r="H20" s="549">
        <v>3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1" t="s">
        <v>324</v>
      </c>
      <c r="G21" s="549">
        <v>0</v>
      </c>
      <c r="H21" s="549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1" t="s">
        <v>328</v>
      </c>
      <c r="G22" s="549">
        <v>0</v>
      </c>
      <c r="H22" s="549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1" t="s">
        <v>332</v>
      </c>
      <c r="G23" s="549">
        <v>0</v>
      </c>
      <c r="H23" s="549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3" t="s">
        <v>335</v>
      </c>
      <c r="G24" s="547">
        <f>SUM(G19:G23)</f>
        <v>299</v>
      </c>
      <c r="H24" s="547">
        <f>SUM(H19:H23)</f>
        <v>6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79</v>
      </c>
      <c r="B25" s="305" t="s">
        <v>336</v>
      </c>
      <c r="C25" s="46">
        <v>0</v>
      </c>
      <c r="D25" s="46">
        <v>0</v>
      </c>
      <c r="E25" s="302"/>
      <c r="F25" s="304"/>
      <c r="G25" s="552"/>
      <c r="H25" s="552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338</v>
      </c>
      <c r="B28" s="293" t="s">
        <v>339</v>
      </c>
      <c r="C28" s="50">
        <f>C26+C19</f>
        <v>52</v>
      </c>
      <c r="D28" s="50">
        <f>D26+D19</f>
        <v>54</v>
      </c>
      <c r="E28" s="127" t="s">
        <v>340</v>
      </c>
      <c r="F28" s="553" t="s">
        <v>341</v>
      </c>
      <c r="G28" s="547">
        <f>G13+G15+G24</f>
        <v>315</v>
      </c>
      <c r="H28" s="547">
        <f>H13+H15+H24</f>
        <v>24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342</v>
      </c>
      <c r="B30" s="293" t="s">
        <v>343</v>
      </c>
      <c r="C30" s="50">
        <f>IF((G28-C28)&gt;0,G28-C28,0)</f>
        <v>263</v>
      </c>
      <c r="D30" s="50">
        <f>IF((H28-D28)&gt;0,H28-D28,0)</f>
        <v>0</v>
      </c>
      <c r="E30" s="127" t="s">
        <v>344</v>
      </c>
      <c r="F30" s="553" t="s">
        <v>345</v>
      </c>
      <c r="G30" s="53">
        <f>IF((C28-G28)&gt;0,C28-G28,0)</f>
        <v>0</v>
      </c>
      <c r="H30" s="53">
        <f>IF((D28-H28)&gt;0,D28-H28,0)</f>
        <v>30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1" t="s">
        <v>349</v>
      </c>
      <c r="G31" s="549">
        <v>0</v>
      </c>
      <c r="H31" s="549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1" t="s">
        <v>353</v>
      </c>
      <c r="G32" s="549">
        <v>0</v>
      </c>
      <c r="H32" s="549">
        <v>0</v>
      </c>
    </row>
    <row r="33" spans="1:18" ht="12">
      <c r="A33" s="128" t="s">
        <v>354</v>
      </c>
      <c r="B33" s="306" t="s">
        <v>355</v>
      </c>
      <c r="C33" s="49">
        <f>C28+C31+C32</f>
        <v>52</v>
      </c>
      <c r="D33" s="49">
        <f>D28+D31+D32</f>
        <v>54</v>
      </c>
      <c r="E33" s="127" t="s">
        <v>356</v>
      </c>
      <c r="F33" s="553" t="s">
        <v>357</v>
      </c>
      <c r="G33" s="53">
        <f>G32+G31+G28</f>
        <v>315</v>
      </c>
      <c r="H33" s="53">
        <f>H32+H31+H28</f>
        <v>24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358</v>
      </c>
      <c r="B34" s="293" t="s">
        <v>359</v>
      </c>
      <c r="C34" s="50">
        <f>IF((G33-C33)&gt;0,G33-C33,0)</f>
        <v>263</v>
      </c>
      <c r="D34" s="50">
        <f>IF((H33-D33)&gt;0,H33-D33,0)</f>
        <v>0</v>
      </c>
      <c r="E34" s="128" t="s">
        <v>360</v>
      </c>
      <c r="F34" s="553" t="s">
        <v>361</v>
      </c>
      <c r="G34" s="547">
        <f>IF((C33-G33)&gt;0,C33-G33,0)</f>
        <v>0</v>
      </c>
      <c r="H34" s="547">
        <f>IF((D33-H33)&gt;0,D33-H33,0)</f>
        <v>30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364</v>
      </c>
      <c r="B36" s="305" t="s">
        <v>365</v>
      </c>
      <c r="C36" s="46">
        <v>0</v>
      </c>
      <c r="D36" s="46">
        <v>0</v>
      </c>
      <c r="E36" s="308"/>
      <c r="F36" s="304"/>
      <c r="G36" s="552"/>
      <c r="H36" s="552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6"/>
      <c r="G37" s="552"/>
      <c r="H37" s="552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6"/>
      <c r="G38" s="552"/>
      <c r="H38" s="552"/>
    </row>
    <row r="39" spans="1:18" ht="12">
      <c r="A39" s="312" t="s">
        <v>370</v>
      </c>
      <c r="B39" s="129" t="s">
        <v>371</v>
      </c>
      <c r="C39" s="459">
        <f>+IF((G33-C33-C35)&gt;0,G33-C33-C35,0)</f>
        <v>263</v>
      </c>
      <c r="D39" s="459">
        <f>+IF((H33-D33-D35)&gt;0,H33-D33-D35,0)</f>
        <v>0</v>
      </c>
      <c r="E39" s="313" t="s">
        <v>372</v>
      </c>
      <c r="F39" s="557" t="s">
        <v>373</v>
      </c>
      <c r="G39" s="558">
        <f>IF(G34&gt;0,IF(C35+G34&lt;0,0,C35+G34),IF(C34-C35&lt;0,C35-C34,0))</f>
        <v>0</v>
      </c>
      <c r="H39" s="558">
        <f>IF(H34&gt;0,IF(D35+H34&lt;0,0,D35+H34),IF(D34-D35&lt;0,D35-D34,0))</f>
        <v>30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7" t="s">
        <v>376</v>
      </c>
      <c r="G40" s="549">
        <v>0</v>
      </c>
      <c r="H40" s="549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263</v>
      </c>
      <c r="D41" s="52">
        <f>IF(D39-D40&gt;0,D39-D40,0)</f>
        <v>0</v>
      </c>
      <c r="E41" s="127" t="s">
        <v>379</v>
      </c>
      <c r="F41" s="557" t="s">
        <v>380</v>
      </c>
      <c r="G41" s="52">
        <f>IF(G39-G40&gt;0,G39-G40,0)</f>
        <v>0</v>
      </c>
      <c r="H41" s="52">
        <f>IF(H39-H40&gt;0,H39-H40,0)</f>
        <v>30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381</v>
      </c>
      <c r="B42" s="292" t="s">
        <v>382</v>
      </c>
      <c r="C42" s="53">
        <f>C33+C35+C39</f>
        <v>315</v>
      </c>
      <c r="D42" s="53">
        <f>D33+D35+D39</f>
        <v>54</v>
      </c>
      <c r="E42" s="128" t="s">
        <v>383</v>
      </c>
      <c r="F42" s="129" t="s">
        <v>384</v>
      </c>
      <c r="G42" s="53">
        <f>G39+G33</f>
        <v>315</v>
      </c>
      <c r="H42" s="53">
        <f>H39+H33</f>
        <v>54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24">
      <c r="A45" s="582" t="s">
        <v>385</v>
      </c>
      <c r="B45" s="582"/>
      <c r="C45" s="582"/>
      <c r="D45" s="582"/>
      <c r="E45" s="582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274</v>
      </c>
      <c r="B48" s="427" t="s">
        <v>874</v>
      </c>
      <c r="C48" s="427" t="s">
        <v>386</v>
      </c>
      <c r="D48" s="427" t="s">
        <v>858</v>
      </c>
      <c r="E48" s="427"/>
      <c r="F48" s="427"/>
      <c r="G48" s="427"/>
      <c r="H48" s="42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387</v>
      </c>
      <c r="D50" s="579" t="s">
        <v>862</v>
      </c>
      <c r="E50" s="579"/>
      <c r="F50" s="579"/>
      <c r="G50" s="579"/>
      <c r="H50" s="57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printOptions/>
  <pageMargins left="0.4330708661417323" right="0.3937007874015748" top="0.3937007874015748" bottom="0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389</v>
      </c>
      <c r="B4" s="469" t="str">
        <f>'справка №1-БАЛАНС'!E3</f>
        <v>ХД"ДУНАВ"АД - гр.Враца</v>
      </c>
      <c r="C4" s="540" t="s">
        <v>3</v>
      </c>
      <c r="D4" s="540">
        <f>'справка №1-БАЛАНС'!H3</f>
        <v>106042644</v>
      </c>
      <c r="E4" s="323"/>
      <c r="F4" s="323"/>
    </row>
    <row r="5" spans="1:4" ht="15">
      <c r="A5" s="469" t="s">
        <v>276</v>
      </c>
      <c r="B5" s="469" t="str">
        <f>'справка №1-БАЛАНС'!E4</f>
        <v>НЕКОНСОЛИДИРАН</v>
      </c>
      <c r="C5" s="541" t="s">
        <v>5</v>
      </c>
      <c r="D5" s="540" t="str">
        <f>'справка №1-БАЛАНС'!H4</f>
        <v>РГ-05-0086</v>
      </c>
    </row>
    <row r="6" spans="1:6" ht="12" customHeight="1">
      <c r="A6" s="470" t="s">
        <v>6</v>
      </c>
      <c r="B6" s="505" t="str">
        <f>'справка №1-БАЛАНС'!E5</f>
        <v>30.06.2014г </v>
      </c>
      <c r="C6" s="471"/>
      <c r="D6" s="472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16</v>
      </c>
      <c r="D10" s="54">
        <v>16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-8</v>
      </c>
      <c r="D11" s="54">
        <v>-9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-36</v>
      </c>
      <c r="D13" s="54">
        <v>-45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-3</v>
      </c>
      <c r="D15" s="54">
        <v>-4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1</v>
      </c>
      <c r="D16" s="54">
        <v>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-30</v>
      </c>
      <c r="D20" s="55">
        <f>SUM(D10:D19)</f>
        <v>-38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-2</v>
      </c>
      <c r="D40" s="54">
        <v>-15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-2</v>
      </c>
      <c r="D42" s="55">
        <f>SUM(D34:D41)</f>
        <v>-15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-32</v>
      </c>
      <c r="D43" s="55">
        <f>D42+D32+D20</f>
        <v>-53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1699</v>
      </c>
      <c r="D44" s="132">
        <v>1702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1667</v>
      </c>
      <c r="D45" s="55">
        <f>D44+D43</f>
        <v>1649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1667</v>
      </c>
      <c r="D46" s="56">
        <v>1649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83"/>
      <c r="D50" s="58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83"/>
      <c r="D52" s="58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D5" sqref="D5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4" t="s">
        <v>465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2" t="str">
        <f>'справка №1-БАЛАНС'!E3</f>
        <v>ХД"ДУНАВ"АД - гр.Враца</v>
      </c>
      <c r="C3" s="572"/>
      <c r="D3" s="572"/>
      <c r="E3" s="572"/>
      <c r="F3" s="572"/>
      <c r="G3" s="572"/>
      <c r="H3" s="572"/>
      <c r="I3" s="572"/>
      <c r="J3" s="475"/>
      <c r="K3" s="477" t="s">
        <v>3</v>
      </c>
      <c r="L3" s="477"/>
      <c r="M3" s="477">
        <f>'справка №1-БАЛАНС'!H3</f>
        <v>106042644</v>
      </c>
      <c r="N3" s="2"/>
    </row>
    <row r="4" spans="1:15" s="531" customFormat="1" ht="13.5" customHeight="1">
      <c r="A4" s="466" t="s">
        <v>466</v>
      </c>
      <c r="B4" s="572" t="str">
        <f>'справка №1-БАЛАНС'!E4</f>
        <v>НЕКОНСОЛИДИРАН</v>
      </c>
      <c r="C4" s="572"/>
      <c r="D4" s="572"/>
      <c r="E4" s="572"/>
      <c r="F4" s="572"/>
      <c r="G4" s="572"/>
      <c r="H4" s="572"/>
      <c r="I4" s="572"/>
      <c r="J4" s="136"/>
      <c r="K4" s="570" t="s">
        <v>5</v>
      </c>
      <c r="L4" s="570"/>
      <c r="M4" s="477" t="str">
        <f>'справка №1-БАЛАНС'!H4</f>
        <v>РГ-05-0086</v>
      </c>
      <c r="N4" s="3"/>
      <c r="O4" s="3"/>
    </row>
    <row r="5" spans="1:14" s="531" customFormat="1" ht="12.75" customHeight="1">
      <c r="A5" s="466" t="s">
        <v>6</v>
      </c>
      <c r="B5" s="585" t="str">
        <f>'справка №1-БАЛАНС'!E5</f>
        <v>30.06.2014г </v>
      </c>
      <c r="C5" s="585"/>
      <c r="D5" s="585"/>
      <c r="E5" s="585"/>
      <c r="F5" s="478"/>
      <c r="G5" s="478"/>
      <c r="H5" s="478"/>
      <c r="I5" s="478"/>
      <c r="J5" s="478"/>
      <c r="K5" s="479"/>
      <c r="L5" s="325"/>
      <c r="M5" s="480" t="s">
        <v>7</v>
      </c>
      <c r="N5" s="4"/>
    </row>
    <row r="6" spans="1:14" s="532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2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19</v>
      </c>
      <c r="F11" s="58">
        <f>'справка №1-БАЛАНС'!H22</f>
        <v>24</v>
      </c>
      <c r="G11" s="58">
        <f>'справка №1-БАЛАНС'!H23</f>
        <v>0</v>
      </c>
      <c r="H11" s="60">
        <v>188</v>
      </c>
      <c r="I11" s="58">
        <f>'справка №1-БАЛАНС'!H28+'справка №1-БАЛАНС'!H31</f>
        <v>28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474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19</v>
      </c>
      <c r="F15" s="61">
        <f t="shared" si="2"/>
        <v>24</v>
      </c>
      <c r="G15" s="61">
        <f t="shared" si="2"/>
        <v>0</v>
      </c>
      <c r="H15" s="61">
        <f t="shared" si="2"/>
        <v>188</v>
      </c>
      <c r="I15" s="61">
        <f t="shared" si="2"/>
        <v>28</v>
      </c>
      <c r="J15" s="61">
        <f t="shared" si="2"/>
        <v>0</v>
      </c>
      <c r="K15" s="61">
        <f t="shared" si="2"/>
        <v>0</v>
      </c>
      <c r="L15" s="344">
        <f t="shared" si="1"/>
        <v>474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263</v>
      </c>
      <c r="J16" s="345">
        <f>+'справка №1-БАЛАНС'!G32</f>
        <v>0</v>
      </c>
      <c r="K16" s="60">
        <v>0</v>
      </c>
      <c r="L16" s="344">
        <f t="shared" si="1"/>
        <v>263</v>
      </c>
      <c r="M16" s="60">
        <v>0</v>
      </c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19</v>
      </c>
      <c r="F29" s="59">
        <f t="shared" si="6"/>
        <v>24</v>
      </c>
      <c r="G29" s="59">
        <f t="shared" si="6"/>
        <v>0</v>
      </c>
      <c r="H29" s="59">
        <f t="shared" si="6"/>
        <v>188</v>
      </c>
      <c r="I29" s="59">
        <f t="shared" si="6"/>
        <v>291</v>
      </c>
      <c r="J29" s="59">
        <f t="shared" si="6"/>
        <v>0</v>
      </c>
      <c r="K29" s="59">
        <f t="shared" si="6"/>
        <v>0</v>
      </c>
      <c r="L29" s="344">
        <f t="shared" si="1"/>
        <v>737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19</v>
      </c>
      <c r="F32" s="59">
        <f t="shared" si="7"/>
        <v>24</v>
      </c>
      <c r="G32" s="59">
        <f t="shared" si="7"/>
        <v>0</v>
      </c>
      <c r="H32" s="59">
        <f t="shared" si="7"/>
        <v>188</v>
      </c>
      <c r="I32" s="59">
        <f t="shared" si="7"/>
        <v>291</v>
      </c>
      <c r="J32" s="59">
        <f t="shared" si="7"/>
        <v>0</v>
      </c>
      <c r="K32" s="59">
        <f t="shared" si="7"/>
        <v>0</v>
      </c>
      <c r="L32" s="344">
        <f t="shared" si="1"/>
        <v>737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3" t="s">
        <v>527</v>
      </c>
      <c r="B35" s="573"/>
      <c r="C35" s="573"/>
      <c r="D35" s="573"/>
      <c r="E35" s="573"/>
      <c r="F35" s="573"/>
      <c r="G35" s="573"/>
      <c r="H35" s="573"/>
      <c r="I35" s="573"/>
      <c r="J35" s="57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876</v>
      </c>
      <c r="B38" s="19"/>
      <c r="C38" s="15"/>
      <c r="D38" s="571" t="s">
        <v>863</v>
      </c>
      <c r="E38" s="571"/>
      <c r="F38" s="571"/>
      <c r="G38" s="571"/>
      <c r="H38" s="571"/>
      <c r="I38" s="571"/>
      <c r="J38" s="15" t="s">
        <v>865</v>
      </c>
      <c r="K38" s="15"/>
      <c r="L38" s="571"/>
      <c r="M38" s="57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389</v>
      </c>
      <c r="B2" s="599"/>
      <c r="C2" s="481" t="str">
        <f>'справка №1-БАЛАНС'!E3</f>
        <v>ХД"ДУНАВ"АД - гр.Враца</v>
      </c>
      <c r="D2" s="481"/>
      <c r="E2" s="481"/>
      <c r="F2" s="481"/>
      <c r="G2" s="481"/>
      <c r="H2" s="481"/>
      <c r="I2" s="482"/>
      <c r="J2" s="482"/>
      <c r="K2" s="482"/>
      <c r="L2" s="482"/>
      <c r="M2" s="483" t="s">
        <v>3</v>
      </c>
      <c r="N2" s="481"/>
      <c r="O2" s="481">
        <f>'справка №1-БАЛАНС'!H3</f>
        <v>106042644</v>
      </c>
      <c r="P2" s="482"/>
      <c r="Q2" s="482"/>
      <c r="R2" s="525"/>
    </row>
    <row r="3" spans="1:18" ht="24">
      <c r="A3" s="598" t="s">
        <v>6</v>
      </c>
      <c r="B3" s="599"/>
      <c r="C3" s="600" t="str">
        <f>'справка №1-БАЛАНС'!E5</f>
        <v>30.06.2014г </v>
      </c>
      <c r="D3" s="600"/>
      <c r="E3" s="600"/>
      <c r="F3" s="484"/>
      <c r="G3" s="484"/>
      <c r="H3" s="484"/>
      <c r="I3" s="484"/>
      <c r="J3" s="484"/>
      <c r="K3" s="484"/>
      <c r="L3" s="484"/>
      <c r="M3" s="590" t="s">
        <v>5</v>
      </c>
      <c r="N3" s="590"/>
      <c r="O3" s="481" t="str">
        <f>'справка №1-БАЛАНС'!H4</f>
        <v>РГ-05-0086</v>
      </c>
      <c r="P3" s="485"/>
      <c r="Q3" s="485"/>
      <c r="R3" s="526"/>
    </row>
    <row r="4" spans="1:18" ht="12">
      <c r="A4" s="486" t="s">
        <v>529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530</v>
      </c>
    </row>
    <row r="5" spans="1:18" s="100" customFormat="1" ht="30.75" customHeight="1">
      <c r="A5" s="591" t="s">
        <v>469</v>
      </c>
      <c r="B5" s="592"/>
      <c r="C5" s="595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8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8" t="s">
        <v>535</v>
      </c>
      <c r="R5" s="588" t="s">
        <v>536</v>
      </c>
    </row>
    <row r="6" spans="1:18" s="100" customFormat="1" ht="48">
      <c r="A6" s="593"/>
      <c r="B6" s="594"/>
      <c r="C6" s="596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89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89"/>
      <c r="R6" s="589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567</v>
      </c>
      <c r="B15" s="374" t="s">
        <v>568</v>
      </c>
      <c r="C15" s="455" t="s">
        <v>569</v>
      </c>
      <c r="D15" s="456">
        <v>0</v>
      </c>
      <c r="E15" s="456">
        <v>0</v>
      </c>
      <c r="F15" s="456">
        <v>0</v>
      </c>
      <c r="G15" s="74">
        <f t="shared" si="2"/>
        <v>0</v>
      </c>
      <c r="H15" s="457">
        <v>0</v>
      </c>
      <c r="I15" s="457">
        <v>0</v>
      </c>
      <c r="J15" s="74">
        <f t="shared" si="3"/>
        <v>0</v>
      </c>
      <c r="K15" s="457">
        <v>0</v>
      </c>
      <c r="L15" s="457">
        <v>0</v>
      </c>
      <c r="M15" s="457">
        <v>0</v>
      </c>
      <c r="N15" s="74">
        <f t="shared" si="4"/>
        <v>0</v>
      </c>
      <c r="O15" s="457">
        <v>0</v>
      </c>
      <c r="P15" s="457">
        <v>0</v>
      </c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570</v>
      </c>
      <c r="B16" s="193" t="s">
        <v>571</v>
      </c>
      <c r="C16" s="367" t="s">
        <v>572</v>
      </c>
      <c r="D16" s="189">
        <v>7</v>
      </c>
      <c r="E16" s="189">
        <v>0</v>
      </c>
      <c r="F16" s="189">
        <v>0</v>
      </c>
      <c r="G16" s="74">
        <f t="shared" si="2"/>
        <v>7</v>
      </c>
      <c r="H16" s="65">
        <v>0</v>
      </c>
      <c r="I16" s="65">
        <v>0</v>
      </c>
      <c r="J16" s="74">
        <f t="shared" si="3"/>
        <v>7</v>
      </c>
      <c r="K16" s="65">
        <v>7</v>
      </c>
      <c r="L16" s="65">
        <v>0</v>
      </c>
      <c r="M16" s="65">
        <v>0</v>
      </c>
      <c r="N16" s="74">
        <f t="shared" si="4"/>
        <v>7</v>
      </c>
      <c r="O16" s="65">
        <v>0</v>
      </c>
      <c r="P16" s="65">
        <v>0</v>
      </c>
      <c r="Q16" s="74">
        <f aca="true" t="shared" si="5" ref="Q16:Q25">N16+O16-P16</f>
        <v>7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7</v>
      </c>
      <c r="E17" s="194">
        <f>SUM(E9:E16)</f>
        <v>0</v>
      </c>
      <c r="F17" s="194">
        <f>SUM(F9:F16)</f>
        <v>0</v>
      </c>
      <c r="G17" s="74">
        <f t="shared" si="2"/>
        <v>7</v>
      </c>
      <c r="H17" s="75">
        <f>SUM(H9:H16)</f>
        <v>0</v>
      </c>
      <c r="I17" s="75">
        <f>SUM(I9:I16)</f>
        <v>0</v>
      </c>
      <c r="J17" s="74">
        <f t="shared" si="3"/>
        <v>7</v>
      </c>
      <c r="K17" s="75">
        <f>SUM(K9:K16)</f>
        <v>7</v>
      </c>
      <c r="L17" s="75">
        <f>SUM(L9:L16)</f>
        <v>0</v>
      </c>
      <c r="M17" s="75">
        <f>SUM(M9:M16)</f>
        <v>0</v>
      </c>
      <c r="N17" s="74">
        <f t="shared" si="4"/>
        <v>7</v>
      </c>
      <c r="O17" s="75">
        <f>SUM(O9:O16)</f>
        <v>0</v>
      </c>
      <c r="P17" s="75">
        <f>SUM(P9:P16)</f>
        <v>0</v>
      </c>
      <c r="Q17" s="74">
        <f t="shared" si="5"/>
        <v>7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274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274</v>
      </c>
      <c r="H27" s="70">
        <f t="shared" si="8"/>
        <v>0</v>
      </c>
      <c r="I27" s="70">
        <f t="shared" si="8"/>
        <v>0</v>
      </c>
      <c r="J27" s="71">
        <f t="shared" si="3"/>
        <v>274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274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19</v>
      </c>
      <c r="E28" s="189">
        <v>0</v>
      </c>
      <c r="F28" s="189">
        <v>0</v>
      </c>
      <c r="G28" s="74">
        <f t="shared" si="2"/>
        <v>19</v>
      </c>
      <c r="H28" s="65">
        <v>0</v>
      </c>
      <c r="I28" s="65">
        <v>0</v>
      </c>
      <c r="J28" s="74">
        <f t="shared" si="3"/>
        <v>19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274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274</v>
      </c>
      <c r="H38" s="75">
        <f t="shared" si="12"/>
        <v>0</v>
      </c>
      <c r="I38" s="75">
        <f t="shared" si="12"/>
        <v>0</v>
      </c>
      <c r="J38" s="74">
        <f t="shared" si="3"/>
        <v>274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274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281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281</v>
      </c>
      <c r="H40" s="438">
        <f t="shared" si="13"/>
        <v>0</v>
      </c>
      <c r="I40" s="438">
        <f t="shared" si="13"/>
        <v>0</v>
      </c>
      <c r="J40" s="438">
        <f t="shared" si="13"/>
        <v>281</v>
      </c>
      <c r="K40" s="438">
        <f t="shared" si="13"/>
        <v>7</v>
      </c>
      <c r="L40" s="438">
        <f t="shared" si="13"/>
        <v>0</v>
      </c>
      <c r="M40" s="438">
        <f t="shared" si="13"/>
        <v>0</v>
      </c>
      <c r="N40" s="438">
        <f t="shared" si="13"/>
        <v>7</v>
      </c>
      <c r="O40" s="438">
        <f t="shared" si="13"/>
        <v>0</v>
      </c>
      <c r="P40" s="438">
        <f t="shared" si="13"/>
        <v>0</v>
      </c>
      <c r="Q40" s="438">
        <f t="shared" si="13"/>
        <v>7</v>
      </c>
      <c r="R40" s="438">
        <f t="shared" si="13"/>
        <v>274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597"/>
      <c r="L44" s="597"/>
      <c r="M44" s="597"/>
      <c r="N44" s="597"/>
      <c r="O44" s="586" t="s">
        <v>387</v>
      </c>
      <c r="P44" s="587" t="s">
        <v>862</v>
      </c>
      <c r="Q44" s="587"/>
      <c r="R44" s="58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2" sqref="A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4" t="s">
        <v>618</v>
      </c>
      <c r="B1" s="604"/>
      <c r="C1" s="604"/>
      <c r="D1" s="604"/>
      <c r="E1" s="604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389</v>
      </c>
      <c r="B3" s="607" t="str">
        <f>'справка №1-БАЛАНС'!E3</f>
        <v>ХД"ДУНАВ"АД - гр.Враца</v>
      </c>
      <c r="C3" s="608"/>
      <c r="D3" s="525" t="s">
        <v>3</v>
      </c>
      <c r="E3" s="107">
        <f>'справка №1-БАЛАНС'!H3</f>
        <v>106042644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6</v>
      </c>
      <c r="B4" s="605" t="str">
        <f>'справка №1-БАЛАНС'!E5</f>
        <v>30.06.2014г </v>
      </c>
      <c r="C4" s="606"/>
      <c r="D4" s="526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619</v>
      </c>
      <c r="B5" s="495"/>
      <c r="C5" s="496"/>
      <c r="D5" s="107"/>
      <c r="E5" s="497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299</v>
      </c>
      <c r="D24" s="119">
        <f>SUM(D25:D27)</f>
        <v>299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2</v>
      </c>
      <c r="D26" s="108">
        <v>2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297</v>
      </c>
      <c r="D27" s="108">
        <v>297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0</v>
      </c>
      <c r="D28" s="108">
        <v>0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27</v>
      </c>
      <c r="D38" s="105">
        <f>SUM(D39:D42)</f>
        <v>27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27</v>
      </c>
      <c r="D42" s="108">
        <v>27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326</v>
      </c>
      <c r="D43" s="104">
        <f>D24+D28+D29+D31+D30+D32+D33+D38</f>
        <v>326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326</v>
      </c>
      <c r="D44" s="103">
        <f>D43+D21+D19+D9</f>
        <v>326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1522</v>
      </c>
      <c r="D71" s="105">
        <f>SUM(D72:D74)</f>
        <v>1522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1522</v>
      </c>
      <c r="D73" s="108">
        <v>1522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8</v>
      </c>
      <c r="D85" s="104">
        <f>SUM(D86:D90)+D94</f>
        <v>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5</v>
      </c>
      <c r="D89" s="108">
        <v>5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1</v>
      </c>
      <c r="D93" s="108">
        <v>1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2</v>
      </c>
      <c r="D94" s="108">
        <v>2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1530</v>
      </c>
      <c r="D96" s="104">
        <f>D85+D80+D75+D71+D95</f>
        <v>1530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1530</v>
      </c>
      <c r="D97" s="104">
        <f>D96+D68+D66</f>
        <v>1530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3" t="s">
        <v>789</v>
      </c>
      <c r="B107" s="603"/>
      <c r="C107" s="603"/>
      <c r="D107" s="603"/>
      <c r="E107" s="603"/>
      <c r="F107" s="60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2" t="s">
        <v>878</v>
      </c>
      <c r="B109" s="602"/>
      <c r="C109" s="602" t="s">
        <v>863</v>
      </c>
      <c r="D109" s="602"/>
      <c r="E109" s="602"/>
      <c r="F109" s="60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1" t="s">
        <v>864</v>
      </c>
      <c r="D111" s="601"/>
      <c r="E111" s="601"/>
      <c r="F111" s="60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12" sqref="C12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389</v>
      </c>
      <c r="B4" s="609" t="str">
        <f>'справка №1-БАЛАНС'!E3</f>
        <v>ХД"ДУНАВ"АД - гр.Враца</v>
      </c>
      <c r="C4" s="609"/>
      <c r="D4" s="609"/>
      <c r="E4" s="609"/>
      <c r="F4" s="609"/>
      <c r="G4" s="615" t="s">
        <v>3</v>
      </c>
      <c r="H4" s="615"/>
      <c r="I4" s="499">
        <f>'справка №1-БАЛАНС'!H3</f>
        <v>106042644</v>
      </c>
    </row>
    <row r="5" spans="1:9" ht="24">
      <c r="A5" s="500" t="s">
        <v>6</v>
      </c>
      <c r="B5" s="610" t="str">
        <f>'справка №1-БАЛАНС'!E5</f>
        <v>30.06.2014г </v>
      </c>
      <c r="C5" s="610"/>
      <c r="D5" s="610"/>
      <c r="E5" s="610"/>
      <c r="F5" s="610"/>
      <c r="G5" s="613" t="s">
        <v>5</v>
      </c>
      <c r="H5" s="614"/>
      <c r="I5" s="499" t="str">
        <f>'справка №1-БАЛАНС'!H4</f>
        <v>РГ-05-0086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792</v>
      </c>
    </row>
    <row r="7" spans="1:9" s="519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19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0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802</v>
      </c>
      <c r="B12" s="90" t="s">
        <v>803</v>
      </c>
      <c r="C12" s="439">
        <v>257527</v>
      </c>
      <c r="D12" s="98">
        <v>0</v>
      </c>
      <c r="E12" s="98">
        <v>0</v>
      </c>
      <c r="F12" s="98">
        <v>274</v>
      </c>
      <c r="G12" s="98">
        <v>0</v>
      </c>
      <c r="H12" s="98">
        <v>0</v>
      </c>
      <c r="I12" s="434">
        <f>F12+G12-H12</f>
        <v>274</v>
      </c>
    </row>
    <row r="13" spans="1:9" s="520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0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0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0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0" customFormat="1" ht="12">
      <c r="A17" s="91" t="s">
        <v>573</v>
      </c>
      <c r="B17" s="92" t="s">
        <v>810</v>
      </c>
      <c r="C17" s="85">
        <f aca="true" t="shared" si="1" ref="C17:H17">C12+C13+C15+C16</f>
        <v>257527</v>
      </c>
      <c r="D17" s="85">
        <f t="shared" si="1"/>
        <v>0</v>
      </c>
      <c r="E17" s="85">
        <f t="shared" si="1"/>
        <v>0</v>
      </c>
      <c r="F17" s="85">
        <f t="shared" si="1"/>
        <v>274</v>
      </c>
      <c r="G17" s="85">
        <f t="shared" si="1"/>
        <v>0</v>
      </c>
      <c r="H17" s="85">
        <f t="shared" si="1"/>
        <v>0</v>
      </c>
      <c r="I17" s="434">
        <f t="shared" si="0"/>
        <v>274</v>
      </c>
    </row>
    <row r="18" spans="1:9" s="520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878</v>
      </c>
      <c r="B30" s="612"/>
      <c r="C30" s="612"/>
      <c r="D30" s="458" t="s">
        <v>828</v>
      </c>
      <c r="E30" s="611" t="s">
        <v>858</v>
      </c>
      <c r="F30" s="611"/>
      <c r="G30" s="611"/>
      <c r="H30" s="420" t="s">
        <v>387</v>
      </c>
      <c r="I30" s="611" t="s">
        <v>862</v>
      </c>
      <c r="J30" s="611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printOptions horizontalCentered="1" vertic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5" sqref="D5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6" t="str">
        <f>'справка №1-БАЛАНС'!E3</f>
        <v>ХД"ДУНАВ"АД - гр.Враца</v>
      </c>
      <c r="C5" s="616"/>
      <c r="D5" s="616"/>
      <c r="E5" s="569" t="s">
        <v>3</v>
      </c>
      <c r="F5" s="450">
        <f>'справка №1-БАЛАНС'!H3</f>
        <v>106042644</v>
      </c>
    </row>
    <row r="6" spans="1:13" ht="15" customHeight="1">
      <c r="A6" s="27" t="s">
        <v>831</v>
      </c>
      <c r="B6" s="617" t="str">
        <f>'справка №1-БАЛАНС'!E5</f>
        <v>30.06.2014г </v>
      </c>
      <c r="C6" s="617"/>
      <c r="D6" s="509"/>
      <c r="E6" s="568" t="s">
        <v>5</v>
      </c>
      <c r="F6" s="510" t="str">
        <f>'справка №1-БАЛАНС'!H4</f>
        <v>РГ-05-0086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0">
        <v>19</v>
      </c>
      <c r="D12" s="440">
        <v>50</v>
      </c>
      <c r="E12" s="440">
        <v>0</v>
      </c>
      <c r="F12" s="442">
        <f>C12-E12</f>
        <v>19</v>
      </c>
    </row>
    <row r="13" spans="1:6" ht="12.75">
      <c r="A13" s="36" t="s">
        <v>840</v>
      </c>
      <c r="B13" s="37"/>
      <c r="C13" s="440">
        <v>0</v>
      </c>
      <c r="D13" s="440">
        <v>0</v>
      </c>
      <c r="E13" s="440">
        <v>0</v>
      </c>
      <c r="F13" s="442">
        <f aca="true" t="shared" si="0" ref="F13:F26">C13-E13</f>
        <v>0</v>
      </c>
    </row>
    <row r="14" spans="1:6" ht="12.75">
      <c r="A14" s="36" t="s">
        <v>555</v>
      </c>
      <c r="B14" s="37"/>
      <c r="C14" s="440">
        <v>0</v>
      </c>
      <c r="D14" s="440">
        <v>0</v>
      </c>
      <c r="E14" s="440">
        <v>0</v>
      </c>
      <c r="F14" s="442">
        <f t="shared" si="0"/>
        <v>0</v>
      </c>
    </row>
    <row r="15" spans="1:6" ht="12.75">
      <c r="A15" s="36" t="s">
        <v>558</v>
      </c>
      <c r="B15" s="37"/>
      <c r="C15" s="440">
        <v>0</v>
      </c>
      <c r="D15" s="440">
        <v>0</v>
      </c>
      <c r="E15" s="440">
        <v>0</v>
      </c>
      <c r="F15" s="442">
        <f t="shared" si="0"/>
        <v>0</v>
      </c>
    </row>
    <row r="16" spans="1:6" ht="12.75">
      <c r="A16" s="36">
        <v>5</v>
      </c>
      <c r="B16" s="37"/>
      <c r="C16" s="440">
        <v>0</v>
      </c>
      <c r="D16" s="440">
        <v>0</v>
      </c>
      <c r="E16" s="440">
        <v>0</v>
      </c>
      <c r="F16" s="442">
        <f t="shared" si="0"/>
        <v>0</v>
      </c>
    </row>
    <row r="17" spans="1:6" ht="12.75">
      <c r="A17" s="36">
        <v>6</v>
      </c>
      <c r="B17" s="37"/>
      <c r="C17" s="440">
        <v>0</v>
      </c>
      <c r="D17" s="440">
        <v>0</v>
      </c>
      <c r="E17" s="440">
        <v>0</v>
      </c>
      <c r="F17" s="442">
        <f t="shared" si="0"/>
        <v>0</v>
      </c>
    </row>
    <row r="18" spans="1:6" ht="12.75">
      <c r="A18" s="36">
        <v>7</v>
      </c>
      <c r="B18" s="37"/>
      <c r="C18" s="440">
        <v>0</v>
      </c>
      <c r="D18" s="440">
        <v>0</v>
      </c>
      <c r="E18" s="440">
        <v>0</v>
      </c>
      <c r="F18" s="442">
        <f t="shared" si="0"/>
        <v>0</v>
      </c>
    </row>
    <row r="19" spans="1:6" ht="12.75">
      <c r="A19" s="36">
        <v>8</v>
      </c>
      <c r="B19" s="37"/>
      <c r="C19" s="440">
        <v>0</v>
      </c>
      <c r="D19" s="440">
        <v>0</v>
      </c>
      <c r="E19" s="440">
        <v>0</v>
      </c>
      <c r="F19" s="442">
        <f t="shared" si="0"/>
        <v>0</v>
      </c>
    </row>
    <row r="20" spans="1:6" ht="12.75">
      <c r="A20" s="36">
        <v>9</v>
      </c>
      <c r="B20" s="37"/>
      <c r="C20" s="440">
        <v>0</v>
      </c>
      <c r="D20" s="440">
        <v>0</v>
      </c>
      <c r="E20" s="440">
        <v>0</v>
      </c>
      <c r="F20" s="442">
        <f t="shared" si="0"/>
        <v>0</v>
      </c>
    </row>
    <row r="21" spans="1:6" ht="12.75">
      <c r="A21" s="36">
        <v>10</v>
      </c>
      <c r="B21" s="37"/>
      <c r="C21" s="440">
        <v>0</v>
      </c>
      <c r="D21" s="440">
        <v>0</v>
      </c>
      <c r="E21" s="440">
        <v>0</v>
      </c>
      <c r="F21" s="442">
        <f t="shared" si="0"/>
        <v>0</v>
      </c>
    </row>
    <row r="22" spans="1:6" ht="12.75">
      <c r="A22" s="36">
        <v>11</v>
      </c>
      <c r="B22" s="37"/>
      <c r="C22" s="440">
        <v>0</v>
      </c>
      <c r="D22" s="440">
        <v>0</v>
      </c>
      <c r="E22" s="440">
        <v>0</v>
      </c>
      <c r="F22" s="442">
        <f t="shared" si="0"/>
        <v>0</v>
      </c>
    </row>
    <row r="23" spans="1:6" ht="12.75">
      <c r="A23" s="36">
        <v>12</v>
      </c>
      <c r="B23" s="37"/>
      <c r="C23" s="440">
        <v>0</v>
      </c>
      <c r="D23" s="440">
        <v>0</v>
      </c>
      <c r="E23" s="440">
        <v>0</v>
      </c>
      <c r="F23" s="442">
        <f t="shared" si="0"/>
        <v>0</v>
      </c>
    </row>
    <row r="24" spans="1:6" ht="12.75">
      <c r="A24" s="36">
        <v>13</v>
      </c>
      <c r="B24" s="37"/>
      <c r="C24" s="440">
        <v>0</v>
      </c>
      <c r="D24" s="440">
        <v>0</v>
      </c>
      <c r="E24" s="440">
        <v>0</v>
      </c>
      <c r="F24" s="442">
        <f t="shared" si="0"/>
        <v>0</v>
      </c>
    </row>
    <row r="25" spans="1:6" ht="12" customHeight="1">
      <c r="A25" s="36">
        <v>14</v>
      </c>
      <c r="B25" s="37"/>
      <c r="C25" s="440">
        <v>0</v>
      </c>
      <c r="D25" s="440">
        <v>0</v>
      </c>
      <c r="E25" s="440">
        <v>0</v>
      </c>
      <c r="F25" s="442">
        <f t="shared" si="0"/>
        <v>0</v>
      </c>
    </row>
    <row r="26" spans="1:6" ht="12.75">
      <c r="A26" s="36">
        <v>15</v>
      </c>
      <c r="B26" s="37"/>
      <c r="C26" s="440">
        <v>0</v>
      </c>
      <c r="D26" s="440">
        <v>0</v>
      </c>
      <c r="E26" s="440">
        <v>0</v>
      </c>
      <c r="F26" s="442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19</v>
      </c>
      <c r="D27" s="429"/>
      <c r="E27" s="429">
        <f>SUM(E12:E26)</f>
        <v>0</v>
      </c>
      <c r="F27" s="441">
        <f>SUM(F12:F26)</f>
        <v>19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842</v>
      </c>
      <c r="B28" s="40"/>
      <c r="C28" s="429"/>
      <c r="D28" s="429"/>
      <c r="E28" s="429"/>
      <c r="F28" s="441"/>
    </row>
    <row r="29" spans="1:6" ht="12.75">
      <c r="A29" s="36" t="s">
        <v>549</v>
      </c>
      <c r="B29" s="40"/>
      <c r="C29" s="440">
        <v>0</v>
      </c>
      <c r="D29" s="440">
        <v>0</v>
      </c>
      <c r="E29" s="440">
        <v>0</v>
      </c>
      <c r="F29" s="442">
        <f>C29-E29</f>
        <v>0</v>
      </c>
    </row>
    <row r="30" spans="1:6" ht="12.75">
      <c r="A30" s="36" t="s">
        <v>552</v>
      </c>
      <c r="B30" s="40"/>
      <c r="C30" s="440">
        <v>0</v>
      </c>
      <c r="D30" s="440">
        <v>0</v>
      </c>
      <c r="E30" s="440">
        <v>0</v>
      </c>
      <c r="F30" s="442">
        <f aca="true" t="shared" si="1" ref="F30:F43">C30-E30</f>
        <v>0</v>
      </c>
    </row>
    <row r="31" spans="1:6" ht="12.75">
      <c r="A31" s="36" t="s">
        <v>555</v>
      </c>
      <c r="B31" s="40"/>
      <c r="C31" s="440">
        <v>0</v>
      </c>
      <c r="D31" s="440">
        <v>0</v>
      </c>
      <c r="E31" s="440">
        <v>0</v>
      </c>
      <c r="F31" s="442">
        <f t="shared" si="1"/>
        <v>0</v>
      </c>
    </row>
    <row r="32" spans="1:6" ht="12.75">
      <c r="A32" s="36" t="s">
        <v>558</v>
      </c>
      <c r="B32" s="40"/>
      <c r="C32" s="440">
        <v>0</v>
      </c>
      <c r="D32" s="440">
        <v>0</v>
      </c>
      <c r="E32" s="440">
        <v>0</v>
      </c>
      <c r="F32" s="442">
        <f t="shared" si="1"/>
        <v>0</v>
      </c>
    </row>
    <row r="33" spans="1:6" ht="12.75">
      <c r="A33" s="36">
        <v>5</v>
      </c>
      <c r="B33" s="37"/>
      <c r="C33" s="440">
        <v>0</v>
      </c>
      <c r="D33" s="440">
        <v>0</v>
      </c>
      <c r="E33" s="440">
        <v>0</v>
      </c>
      <c r="F33" s="442">
        <f t="shared" si="1"/>
        <v>0</v>
      </c>
    </row>
    <row r="34" spans="1:6" ht="12.75">
      <c r="A34" s="36">
        <v>6</v>
      </c>
      <c r="B34" s="37"/>
      <c r="C34" s="440">
        <v>0</v>
      </c>
      <c r="D34" s="440">
        <v>0</v>
      </c>
      <c r="E34" s="440">
        <v>0</v>
      </c>
      <c r="F34" s="442">
        <f t="shared" si="1"/>
        <v>0</v>
      </c>
    </row>
    <row r="35" spans="1:6" ht="12.75">
      <c r="A35" s="36">
        <v>7</v>
      </c>
      <c r="B35" s="37"/>
      <c r="C35" s="440">
        <v>0</v>
      </c>
      <c r="D35" s="440">
        <v>0</v>
      </c>
      <c r="E35" s="440">
        <v>0</v>
      </c>
      <c r="F35" s="442">
        <f t="shared" si="1"/>
        <v>0</v>
      </c>
    </row>
    <row r="36" spans="1:6" ht="12.75">
      <c r="A36" s="36">
        <v>8</v>
      </c>
      <c r="B36" s="37"/>
      <c r="C36" s="440">
        <v>0</v>
      </c>
      <c r="D36" s="440">
        <v>0</v>
      </c>
      <c r="E36" s="440">
        <v>0</v>
      </c>
      <c r="F36" s="442">
        <f t="shared" si="1"/>
        <v>0</v>
      </c>
    </row>
    <row r="37" spans="1:6" ht="12.75">
      <c r="A37" s="36">
        <v>9</v>
      </c>
      <c r="B37" s="37"/>
      <c r="C37" s="440">
        <v>0</v>
      </c>
      <c r="D37" s="440">
        <v>0</v>
      </c>
      <c r="E37" s="440">
        <v>0</v>
      </c>
      <c r="F37" s="442">
        <f t="shared" si="1"/>
        <v>0</v>
      </c>
    </row>
    <row r="38" spans="1:6" ht="12.75">
      <c r="A38" s="36">
        <v>10</v>
      </c>
      <c r="B38" s="37"/>
      <c r="C38" s="440">
        <v>0</v>
      </c>
      <c r="D38" s="440">
        <v>0</v>
      </c>
      <c r="E38" s="440">
        <v>0</v>
      </c>
      <c r="F38" s="442">
        <f t="shared" si="1"/>
        <v>0</v>
      </c>
    </row>
    <row r="39" spans="1:6" ht="12.75">
      <c r="A39" s="36">
        <v>11</v>
      </c>
      <c r="B39" s="37"/>
      <c r="C39" s="440">
        <v>0</v>
      </c>
      <c r="D39" s="440">
        <v>0</v>
      </c>
      <c r="E39" s="440">
        <v>0</v>
      </c>
      <c r="F39" s="442">
        <f t="shared" si="1"/>
        <v>0</v>
      </c>
    </row>
    <row r="40" spans="1:6" ht="12.75">
      <c r="A40" s="36">
        <v>12</v>
      </c>
      <c r="B40" s="37"/>
      <c r="C40" s="440">
        <v>0</v>
      </c>
      <c r="D40" s="440">
        <v>0</v>
      </c>
      <c r="E40" s="440">
        <v>0</v>
      </c>
      <c r="F40" s="442">
        <f t="shared" si="1"/>
        <v>0</v>
      </c>
    </row>
    <row r="41" spans="1:6" ht="12.75">
      <c r="A41" s="36">
        <v>13</v>
      </c>
      <c r="B41" s="37"/>
      <c r="C41" s="440">
        <v>0</v>
      </c>
      <c r="D41" s="440">
        <v>0</v>
      </c>
      <c r="E41" s="440">
        <v>0</v>
      </c>
      <c r="F41" s="442">
        <f t="shared" si="1"/>
        <v>0</v>
      </c>
    </row>
    <row r="42" spans="1:6" ht="12" customHeight="1">
      <c r="A42" s="36">
        <v>14</v>
      </c>
      <c r="B42" s="37"/>
      <c r="C42" s="440">
        <v>0</v>
      </c>
      <c r="D42" s="440">
        <v>0</v>
      </c>
      <c r="E42" s="440">
        <v>0</v>
      </c>
      <c r="F42" s="442">
        <f t="shared" si="1"/>
        <v>0</v>
      </c>
    </row>
    <row r="43" spans="1:6" ht="12.75">
      <c r="A43" s="36">
        <v>15</v>
      </c>
      <c r="B43" s="37"/>
      <c r="C43" s="440">
        <v>0</v>
      </c>
      <c r="D43" s="440">
        <v>0</v>
      </c>
      <c r="E43" s="440">
        <v>0</v>
      </c>
      <c r="F43" s="442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844</v>
      </c>
      <c r="B45" s="40"/>
      <c r="C45" s="429"/>
      <c r="D45" s="429"/>
      <c r="E45" s="429"/>
      <c r="F45" s="441"/>
    </row>
    <row r="46" spans="1:6" ht="12.75">
      <c r="A46" s="36" t="s">
        <v>868</v>
      </c>
      <c r="B46" s="40"/>
      <c r="C46" s="440">
        <v>22</v>
      </c>
      <c r="D46" s="440">
        <v>31</v>
      </c>
      <c r="E46" s="440">
        <v>0</v>
      </c>
      <c r="F46" s="442">
        <f>C46-E46</f>
        <v>22</v>
      </c>
    </row>
    <row r="47" spans="1:6" ht="12.75">
      <c r="A47" s="36" t="s">
        <v>869</v>
      </c>
      <c r="B47" s="40"/>
      <c r="C47" s="440">
        <v>208</v>
      </c>
      <c r="D47" s="440">
        <v>20</v>
      </c>
      <c r="E47" s="440">
        <v>0</v>
      </c>
      <c r="F47" s="442">
        <f aca="true" t="shared" si="2" ref="F47:F60">C47-E47</f>
        <v>208</v>
      </c>
    </row>
    <row r="48" spans="1:6" ht="12.75">
      <c r="A48" s="36" t="s">
        <v>870</v>
      </c>
      <c r="B48" s="40"/>
      <c r="C48" s="440">
        <v>10</v>
      </c>
      <c r="D48" s="440">
        <v>5</v>
      </c>
      <c r="E48" s="440">
        <v>0</v>
      </c>
      <c r="F48" s="442">
        <f t="shared" si="2"/>
        <v>10</v>
      </c>
    </row>
    <row r="49" spans="1:6" ht="12.75">
      <c r="A49" s="36" t="s">
        <v>871</v>
      </c>
      <c r="B49" s="40"/>
      <c r="C49" s="440">
        <v>15</v>
      </c>
      <c r="D49" s="440">
        <v>8</v>
      </c>
      <c r="E49" s="440">
        <v>0</v>
      </c>
      <c r="F49" s="442">
        <f t="shared" si="2"/>
        <v>15</v>
      </c>
    </row>
    <row r="50" spans="1:6" ht="12.75">
      <c r="A50" s="36">
        <v>5</v>
      </c>
      <c r="B50" s="37"/>
      <c r="C50" s="440">
        <v>0</v>
      </c>
      <c r="D50" s="440">
        <v>0</v>
      </c>
      <c r="E50" s="440">
        <v>0</v>
      </c>
      <c r="F50" s="442">
        <f t="shared" si="2"/>
        <v>0</v>
      </c>
    </row>
    <row r="51" spans="1:6" ht="12.75">
      <c r="A51" s="36">
        <v>6</v>
      </c>
      <c r="B51" s="37"/>
      <c r="C51" s="440">
        <v>0</v>
      </c>
      <c r="D51" s="440">
        <v>0</v>
      </c>
      <c r="E51" s="440">
        <v>0</v>
      </c>
      <c r="F51" s="442">
        <f t="shared" si="2"/>
        <v>0</v>
      </c>
    </row>
    <row r="52" spans="1:6" ht="12.75">
      <c r="A52" s="36">
        <v>7</v>
      </c>
      <c r="B52" s="37"/>
      <c r="C52" s="440">
        <v>0</v>
      </c>
      <c r="D52" s="440">
        <v>0</v>
      </c>
      <c r="E52" s="440">
        <v>0</v>
      </c>
      <c r="F52" s="442">
        <f t="shared" si="2"/>
        <v>0</v>
      </c>
    </row>
    <row r="53" spans="1:6" ht="12.75">
      <c r="A53" s="36">
        <v>8</v>
      </c>
      <c r="B53" s="37"/>
      <c r="C53" s="440">
        <v>0</v>
      </c>
      <c r="D53" s="440">
        <v>0</v>
      </c>
      <c r="E53" s="440">
        <v>0</v>
      </c>
      <c r="F53" s="442">
        <f t="shared" si="2"/>
        <v>0</v>
      </c>
    </row>
    <row r="54" spans="1:6" ht="12.75">
      <c r="A54" s="36">
        <v>9</v>
      </c>
      <c r="B54" s="37"/>
      <c r="C54" s="440">
        <v>0</v>
      </c>
      <c r="D54" s="440">
        <v>0</v>
      </c>
      <c r="E54" s="440">
        <v>0</v>
      </c>
      <c r="F54" s="442">
        <f t="shared" si="2"/>
        <v>0</v>
      </c>
    </row>
    <row r="55" spans="1:6" ht="12.75">
      <c r="A55" s="36">
        <v>10</v>
      </c>
      <c r="B55" s="37"/>
      <c r="C55" s="440">
        <v>0</v>
      </c>
      <c r="D55" s="440">
        <v>0</v>
      </c>
      <c r="E55" s="440">
        <v>0</v>
      </c>
      <c r="F55" s="442">
        <f t="shared" si="2"/>
        <v>0</v>
      </c>
    </row>
    <row r="56" spans="1:6" ht="12.75">
      <c r="A56" s="36">
        <v>11</v>
      </c>
      <c r="B56" s="37"/>
      <c r="C56" s="440">
        <v>0</v>
      </c>
      <c r="D56" s="440">
        <v>0</v>
      </c>
      <c r="E56" s="440">
        <v>0</v>
      </c>
      <c r="F56" s="442">
        <f t="shared" si="2"/>
        <v>0</v>
      </c>
    </row>
    <row r="57" spans="1:6" ht="12.75">
      <c r="A57" s="36">
        <v>12</v>
      </c>
      <c r="B57" s="37"/>
      <c r="C57" s="440">
        <v>0</v>
      </c>
      <c r="D57" s="440">
        <v>0</v>
      </c>
      <c r="E57" s="440">
        <v>0</v>
      </c>
      <c r="F57" s="442">
        <f t="shared" si="2"/>
        <v>0</v>
      </c>
    </row>
    <row r="58" spans="1:6" ht="12.75">
      <c r="A58" s="36">
        <v>13</v>
      </c>
      <c r="B58" s="37"/>
      <c r="C58" s="440">
        <v>0</v>
      </c>
      <c r="D58" s="440">
        <v>0</v>
      </c>
      <c r="E58" s="440">
        <v>0</v>
      </c>
      <c r="F58" s="442">
        <f t="shared" si="2"/>
        <v>0</v>
      </c>
    </row>
    <row r="59" spans="1:6" ht="12" customHeight="1">
      <c r="A59" s="36">
        <v>14</v>
      </c>
      <c r="B59" s="37"/>
      <c r="C59" s="440">
        <v>0</v>
      </c>
      <c r="D59" s="440">
        <v>0</v>
      </c>
      <c r="E59" s="440">
        <v>0</v>
      </c>
      <c r="F59" s="442">
        <f t="shared" si="2"/>
        <v>0</v>
      </c>
    </row>
    <row r="60" spans="1:6" ht="12.75">
      <c r="A60" s="36">
        <v>15</v>
      </c>
      <c r="B60" s="37"/>
      <c r="C60" s="440">
        <v>0</v>
      </c>
      <c r="D60" s="440">
        <v>0</v>
      </c>
      <c r="E60" s="440">
        <v>0</v>
      </c>
      <c r="F60" s="442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1">
        <f>SUM(F46:F60)</f>
        <v>255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847</v>
      </c>
      <c r="B62" s="40"/>
      <c r="C62" s="429"/>
      <c r="D62" s="429"/>
      <c r="E62" s="429"/>
      <c r="F62" s="441"/>
    </row>
    <row r="63" spans="1:6" ht="12.75">
      <c r="A63" s="36" t="s">
        <v>549</v>
      </c>
      <c r="B63" s="40"/>
      <c r="C63" s="440">
        <v>0</v>
      </c>
      <c r="D63" s="440">
        <v>0</v>
      </c>
      <c r="E63" s="440">
        <v>0</v>
      </c>
      <c r="F63" s="442">
        <f>C63-E63</f>
        <v>0</v>
      </c>
    </row>
    <row r="64" spans="1:6" ht="12.75">
      <c r="A64" s="36" t="s">
        <v>552</v>
      </c>
      <c r="B64" s="40"/>
      <c r="C64" s="440">
        <v>0</v>
      </c>
      <c r="D64" s="440">
        <v>0</v>
      </c>
      <c r="E64" s="440">
        <v>0</v>
      </c>
      <c r="F64" s="442">
        <f aca="true" t="shared" si="3" ref="F64:F77">C64-E64</f>
        <v>0</v>
      </c>
    </row>
    <row r="65" spans="1:6" ht="12.75">
      <c r="A65" s="36" t="s">
        <v>555</v>
      </c>
      <c r="B65" s="40"/>
      <c r="C65" s="440">
        <v>0</v>
      </c>
      <c r="D65" s="440">
        <v>0</v>
      </c>
      <c r="E65" s="440">
        <v>0</v>
      </c>
      <c r="F65" s="442">
        <f t="shared" si="3"/>
        <v>0</v>
      </c>
    </row>
    <row r="66" spans="1:6" ht="12.75">
      <c r="A66" s="36" t="s">
        <v>558</v>
      </c>
      <c r="B66" s="40"/>
      <c r="C66" s="440">
        <v>0</v>
      </c>
      <c r="D66" s="440">
        <v>0</v>
      </c>
      <c r="E66" s="440">
        <v>0</v>
      </c>
      <c r="F66" s="442">
        <f t="shared" si="3"/>
        <v>0</v>
      </c>
    </row>
    <row r="67" spans="1:6" ht="12.75">
      <c r="A67" s="36">
        <v>5</v>
      </c>
      <c r="B67" s="37"/>
      <c r="C67" s="440">
        <v>0</v>
      </c>
      <c r="D67" s="440">
        <v>0</v>
      </c>
      <c r="E67" s="440">
        <v>0</v>
      </c>
      <c r="F67" s="442">
        <f t="shared" si="3"/>
        <v>0</v>
      </c>
    </row>
    <row r="68" spans="1:6" ht="12.75">
      <c r="A68" s="36">
        <v>6</v>
      </c>
      <c r="B68" s="37"/>
      <c r="C68" s="440">
        <v>0</v>
      </c>
      <c r="D68" s="440">
        <v>0</v>
      </c>
      <c r="E68" s="440">
        <v>0</v>
      </c>
      <c r="F68" s="442">
        <f t="shared" si="3"/>
        <v>0</v>
      </c>
    </row>
    <row r="69" spans="1:6" ht="12.75">
      <c r="A69" s="36">
        <v>7</v>
      </c>
      <c r="B69" s="37"/>
      <c r="C69" s="440">
        <v>0</v>
      </c>
      <c r="D69" s="440">
        <v>0</v>
      </c>
      <c r="E69" s="440">
        <v>0</v>
      </c>
      <c r="F69" s="442">
        <f t="shared" si="3"/>
        <v>0</v>
      </c>
    </row>
    <row r="70" spans="1:6" ht="12.75">
      <c r="A70" s="36">
        <v>8</v>
      </c>
      <c r="B70" s="37"/>
      <c r="C70" s="440">
        <v>0</v>
      </c>
      <c r="D70" s="440">
        <v>0</v>
      </c>
      <c r="E70" s="440">
        <v>0</v>
      </c>
      <c r="F70" s="442">
        <f t="shared" si="3"/>
        <v>0</v>
      </c>
    </row>
    <row r="71" spans="1:6" ht="12.75">
      <c r="A71" s="36">
        <v>9</v>
      </c>
      <c r="B71" s="37"/>
      <c r="C71" s="440">
        <v>0</v>
      </c>
      <c r="D71" s="440">
        <v>0</v>
      </c>
      <c r="E71" s="440">
        <v>0</v>
      </c>
      <c r="F71" s="442">
        <f t="shared" si="3"/>
        <v>0</v>
      </c>
    </row>
    <row r="72" spans="1:6" ht="12.75">
      <c r="A72" s="36">
        <v>10</v>
      </c>
      <c r="B72" s="37"/>
      <c r="C72" s="440">
        <v>0</v>
      </c>
      <c r="D72" s="440">
        <v>0</v>
      </c>
      <c r="E72" s="440">
        <v>0</v>
      </c>
      <c r="F72" s="442">
        <f t="shared" si="3"/>
        <v>0</v>
      </c>
    </row>
    <row r="73" spans="1:6" ht="12.75">
      <c r="A73" s="36">
        <v>11</v>
      </c>
      <c r="B73" s="37"/>
      <c r="C73" s="440">
        <v>0</v>
      </c>
      <c r="D73" s="440">
        <v>0</v>
      </c>
      <c r="E73" s="440">
        <v>0</v>
      </c>
      <c r="F73" s="442">
        <f t="shared" si="3"/>
        <v>0</v>
      </c>
    </row>
    <row r="74" spans="1:6" ht="12.75">
      <c r="A74" s="36">
        <v>12</v>
      </c>
      <c r="B74" s="37"/>
      <c r="C74" s="440">
        <v>0</v>
      </c>
      <c r="D74" s="440">
        <v>0</v>
      </c>
      <c r="E74" s="440">
        <v>0</v>
      </c>
      <c r="F74" s="442">
        <f t="shared" si="3"/>
        <v>0</v>
      </c>
    </row>
    <row r="75" spans="1:6" ht="12.75">
      <c r="A75" s="36">
        <v>13</v>
      </c>
      <c r="B75" s="37"/>
      <c r="C75" s="440">
        <v>0</v>
      </c>
      <c r="D75" s="440">
        <v>0</v>
      </c>
      <c r="E75" s="440">
        <v>0</v>
      </c>
      <c r="F75" s="442">
        <f t="shared" si="3"/>
        <v>0</v>
      </c>
    </row>
    <row r="76" spans="1:6" ht="12" customHeight="1">
      <c r="A76" s="36">
        <v>14</v>
      </c>
      <c r="B76" s="37"/>
      <c r="C76" s="440">
        <v>0</v>
      </c>
      <c r="D76" s="440">
        <v>0</v>
      </c>
      <c r="E76" s="440">
        <v>0</v>
      </c>
      <c r="F76" s="442">
        <f t="shared" si="3"/>
        <v>0</v>
      </c>
    </row>
    <row r="77" spans="1:6" ht="12.75">
      <c r="A77" s="36">
        <v>15</v>
      </c>
      <c r="B77" s="37"/>
      <c r="C77" s="440">
        <v>0</v>
      </c>
      <c r="D77" s="440">
        <v>0</v>
      </c>
      <c r="E77" s="440">
        <v>0</v>
      </c>
      <c r="F77" s="442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849</v>
      </c>
      <c r="B79" s="39" t="s">
        <v>850</v>
      </c>
      <c r="C79" s="429">
        <f>C78+C61+C44+C27</f>
        <v>274</v>
      </c>
      <c r="D79" s="429"/>
      <c r="E79" s="429">
        <f>E78+E61+E44+E27</f>
        <v>0</v>
      </c>
      <c r="F79" s="441">
        <f>F78+F61+F44+F27</f>
        <v>274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851</v>
      </c>
      <c r="B80" s="39"/>
      <c r="C80" s="429"/>
      <c r="D80" s="429"/>
      <c r="E80" s="429"/>
      <c r="F80" s="441"/>
    </row>
    <row r="81" spans="1:6" ht="14.25" customHeight="1">
      <c r="A81" s="36" t="s">
        <v>838</v>
      </c>
      <c r="B81" s="40"/>
      <c r="C81" s="429"/>
      <c r="D81" s="429"/>
      <c r="E81" s="429"/>
      <c r="F81" s="441"/>
    </row>
    <row r="82" spans="1:6" ht="12.75">
      <c r="A82" s="36" t="s">
        <v>839</v>
      </c>
      <c r="B82" s="40"/>
      <c r="C82" s="440">
        <v>0</v>
      </c>
      <c r="D82" s="440">
        <v>0</v>
      </c>
      <c r="E82" s="440">
        <v>0</v>
      </c>
      <c r="F82" s="442">
        <f>C82-E82</f>
        <v>0</v>
      </c>
    </row>
    <row r="83" spans="1:6" ht="12.75">
      <c r="A83" s="36" t="s">
        <v>840</v>
      </c>
      <c r="B83" s="40"/>
      <c r="C83" s="440">
        <v>0</v>
      </c>
      <c r="D83" s="440">
        <v>0</v>
      </c>
      <c r="E83" s="440">
        <v>0</v>
      </c>
      <c r="F83" s="442">
        <f aca="true" t="shared" si="4" ref="F83:F96">C83-E83</f>
        <v>0</v>
      </c>
    </row>
    <row r="84" spans="1:6" ht="12.75">
      <c r="A84" s="36" t="s">
        <v>555</v>
      </c>
      <c r="B84" s="40"/>
      <c r="C84" s="440">
        <v>0</v>
      </c>
      <c r="D84" s="440">
        <v>0</v>
      </c>
      <c r="E84" s="440">
        <v>0</v>
      </c>
      <c r="F84" s="442">
        <f t="shared" si="4"/>
        <v>0</v>
      </c>
    </row>
    <row r="85" spans="1:6" ht="12.75">
      <c r="A85" s="36" t="s">
        <v>558</v>
      </c>
      <c r="B85" s="40"/>
      <c r="C85" s="440">
        <v>0</v>
      </c>
      <c r="D85" s="440">
        <v>0</v>
      </c>
      <c r="E85" s="440">
        <v>0</v>
      </c>
      <c r="F85" s="442">
        <f t="shared" si="4"/>
        <v>0</v>
      </c>
    </row>
    <row r="86" spans="1:6" ht="12.75">
      <c r="A86" s="36">
        <v>5</v>
      </c>
      <c r="B86" s="37"/>
      <c r="C86" s="440">
        <v>0</v>
      </c>
      <c r="D86" s="440">
        <v>0</v>
      </c>
      <c r="E86" s="440">
        <v>0</v>
      </c>
      <c r="F86" s="442">
        <f t="shared" si="4"/>
        <v>0</v>
      </c>
    </row>
    <row r="87" spans="1:6" ht="12.75">
      <c r="A87" s="36">
        <v>6</v>
      </c>
      <c r="B87" s="37"/>
      <c r="C87" s="440">
        <v>0</v>
      </c>
      <c r="D87" s="440">
        <v>0</v>
      </c>
      <c r="E87" s="440">
        <v>0</v>
      </c>
      <c r="F87" s="442">
        <f t="shared" si="4"/>
        <v>0</v>
      </c>
    </row>
    <row r="88" spans="1:6" ht="12.75">
      <c r="A88" s="36">
        <v>7</v>
      </c>
      <c r="B88" s="37"/>
      <c r="C88" s="440">
        <v>0</v>
      </c>
      <c r="D88" s="440">
        <v>0</v>
      </c>
      <c r="E88" s="440">
        <v>0</v>
      </c>
      <c r="F88" s="442">
        <f t="shared" si="4"/>
        <v>0</v>
      </c>
    </row>
    <row r="89" spans="1:6" ht="12.75">
      <c r="A89" s="36">
        <v>8</v>
      </c>
      <c r="B89" s="37"/>
      <c r="C89" s="440">
        <v>0</v>
      </c>
      <c r="D89" s="440">
        <v>0</v>
      </c>
      <c r="E89" s="440">
        <v>0</v>
      </c>
      <c r="F89" s="442">
        <f t="shared" si="4"/>
        <v>0</v>
      </c>
    </row>
    <row r="90" spans="1:6" ht="12" customHeight="1">
      <c r="A90" s="36">
        <v>9</v>
      </c>
      <c r="B90" s="37"/>
      <c r="C90" s="440">
        <v>0</v>
      </c>
      <c r="D90" s="440">
        <v>0</v>
      </c>
      <c r="E90" s="440">
        <v>0</v>
      </c>
      <c r="F90" s="442">
        <f t="shared" si="4"/>
        <v>0</v>
      </c>
    </row>
    <row r="91" spans="1:6" ht="12.75">
      <c r="A91" s="36">
        <v>10</v>
      </c>
      <c r="B91" s="37"/>
      <c r="C91" s="440">
        <v>0</v>
      </c>
      <c r="D91" s="440">
        <v>0</v>
      </c>
      <c r="E91" s="440">
        <v>0</v>
      </c>
      <c r="F91" s="442">
        <f t="shared" si="4"/>
        <v>0</v>
      </c>
    </row>
    <row r="92" spans="1:6" ht="12.75">
      <c r="A92" s="36">
        <v>11</v>
      </c>
      <c r="B92" s="37"/>
      <c r="C92" s="440">
        <v>0</v>
      </c>
      <c r="D92" s="440">
        <v>0</v>
      </c>
      <c r="E92" s="440">
        <v>0</v>
      </c>
      <c r="F92" s="442">
        <f t="shared" si="4"/>
        <v>0</v>
      </c>
    </row>
    <row r="93" spans="1:6" ht="12.75">
      <c r="A93" s="36">
        <v>12</v>
      </c>
      <c r="B93" s="37"/>
      <c r="C93" s="440">
        <v>0</v>
      </c>
      <c r="D93" s="440">
        <v>0</v>
      </c>
      <c r="E93" s="440">
        <v>0</v>
      </c>
      <c r="F93" s="442">
        <f t="shared" si="4"/>
        <v>0</v>
      </c>
    </row>
    <row r="94" spans="1:6" ht="12.75">
      <c r="A94" s="36">
        <v>13</v>
      </c>
      <c r="B94" s="37"/>
      <c r="C94" s="440">
        <v>0</v>
      </c>
      <c r="D94" s="440">
        <v>0</v>
      </c>
      <c r="E94" s="440">
        <v>0</v>
      </c>
      <c r="F94" s="442">
        <f t="shared" si="4"/>
        <v>0</v>
      </c>
    </row>
    <row r="95" spans="1:6" ht="12" customHeight="1">
      <c r="A95" s="36">
        <v>14</v>
      </c>
      <c r="B95" s="37"/>
      <c r="C95" s="440">
        <v>0</v>
      </c>
      <c r="D95" s="440">
        <v>0</v>
      </c>
      <c r="E95" s="440">
        <v>0</v>
      </c>
      <c r="F95" s="442">
        <f t="shared" si="4"/>
        <v>0</v>
      </c>
    </row>
    <row r="96" spans="1:6" ht="12.75">
      <c r="A96" s="36">
        <v>15</v>
      </c>
      <c r="B96" s="37"/>
      <c r="C96" s="440">
        <v>0</v>
      </c>
      <c r="D96" s="440">
        <v>0</v>
      </c>
      <c r="E96" s="440">
        <v>0</v>
      </c>
      <c r="F96" s="442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842</v>
      </c>
      <c r="B98" s="40"/>
      <c r="C98" s="429"/>
      <c r="D98" s="429"/>
      <c r="E98" s="429"/>
      <c r="F98" s="441"/>
    </row>
    <row r="99" spans="1:6" ht="12.75">
      <c r="A99" s="36" t="s">
        <v>549</v>
      </c>
      <c r="B99" s="40"/>
      <c r="C99" s="440">
        <v>0</v>
      </c>
      <c r="D99" s="440">
        <v>0</v>
      </c>
      <c r="E99" s="440">
        <v>0</v>
      </c>
      <c r="F99" s="442">
        <f>C99-E99</f>
        <v>0</v>
      </c>
    </row>
    <row r="100" spans="1:6" ht="12.75">
      <c r="A100" s="36" t="s">
        <v>552</v>
      </c>
      <c r="B100" s="40"/>
      <c r="C100" s="440">
        <v>0</v>
      </c>
      <c r="D100" s="440">
        <v>0</v>
      </c>
      <c r="E100" s="440">
        <v>0</v>
      </c>
      <c r="F100" s="442">
        <f aca="true" t="shared" si="5" ref="F100:F113">C100-E100</f>
        <v>0</v>
      </c>
    </row>
    <row r="101" spans="1:6" ht="12.75">
      <c r="A101" s="36" t="s">
        <v>555</v>
      </c>
      <c r="B101" s="40"/>
      <c r="C101" s="440">
        <v>0</v>
      </c>
      <c r="D101" s="440">
        <v>0</v>
      </c>
      <c r="E101" s="440">
        <v>0</v>
      </c>
      <c r="F101" s="442">
        <f t="shared" si="5"/>
        <v>0</v>
      </c>
    </row>
    <row r="102" spans="1:6" ht="12.75">
      <c r="A102" s="36" t="s">
        <v>558</v>
      </c>
      <c r="B102" s="40"/>
      <c r="C102" s="440">
        <v>0</v>
      </c>
      <c r="D102" s="440">
        <v>0</v>
      </c>
      <c r="E102" s="440">
        <v>0</v>
      </c>
      <c r="F102" s="442">
        <f t="shared" si="5"/>
        <v>0</v>
      </c>
    </row>
    <row r="103" spans="1:6" ht="12.75">
      <c r="A103" s="36">
        <v>5</v>
      </c>
      <c r="B103" s="37"/>
      <c r="C103" s="440">
        <v>0</v>
      </c>
      <c r="D103" s="440">
        <v>0</v>
      </c>
      <c r="E103" s="440">
        <v>0</v>
      </c>
      <c r="F103" s="442">
        <f t="shared" si="5"/>
        <v>0</v>
      </c>
    </row>
    <row r="104" spans="1:6" ht="12.75">
      <c r="A104" s="36">
        <v>6</v>
      </c>
      <c r="B104" s="37"/>
      <c r="C104" s="440">
        <v>0</v>
      </c>
      <c r="D104" s="440">
        <v>0</v>
      </c>
      <c r="E104" s="440">
        <v>0</v>
      </c>
      <c r="F104" s="442">
        <f t="shared" si="5"/>
        <v>0</v>
      </c>
    </row>
    <row r="105" spans="1:6" ht="12.75">
      <c r="A105" s="36">
        <v>7</v>
      </c>
      <c r="B105" s="37"/>
      <c r="C105" s="440">
        <v>0</v>
      </c>
      <c r="D105" s="440">
        <v>0</v>
      </c>
      <c r="E105" s="440">
        <v>0</v>
      </c>
      <c r="F105" s="442">
        <f t="shared" si="5"/>
        <v>0</v>
      </c>
    </row>
    <row r="106" spans="1:6" ht="12.75">
      <c r="A106" s="36">
        <v>8</v>
      </c>
      <c r="B106" s="37"/>
      <c r="C106" s="440">
        <v>0</v>
      </c>
      <c r="D106" s="440">
        <v>0</v>
      </c>
      <c r="E106" s="440">
        <v>0</v>
      </c>
      <c r="F106" s="442">
        <f t="shared" si="5"/>
        <v>0</v>
      </c>
    </row>
    <row r="107" spans="1:6" ht="12" customHeight="1">
      <c r="A107" s="36">
        <v>9</v>
      </c>
      <c r="B107" s="37"/>
      <c r="C107" s="440">
        <v>0</v>
      </c>
      <c r="D107" s="440">
        <v>0</v>
      </c>
      <c r="E107" s="440">
        <v>0</v>
      </c>
      <c r="F107" s="442">
        <f t="shared" si="5"/>
        <v>0</v>
      </c>
    </row>
    <row r="108" spans="1:6" ht="12.75">
      <c r="A108" s="36">
        <v>10</v>
      </c>
      <c r="B108" s="37"/>
      <c r="C108" s="440">
        <v>0</v>
      </c>
      <c r="D108" s="440">
        <v>0</v>
      </c>
      <c r="E108" s="440">
        <v>0</v>
      </c>
      <c r="F108" s="442">
        <f t="shared" si="5"/>
        <v>0</v>
      </c>
    </row>
    <row r="109" spans="1:6" ht="12.75">
      <c r="A109" s="36">
        <v>11</v>
      </c>
      <c r="B109" s="37"/>
      <c r="C109" s="440">
        <v>0</v>
      </c>
      <c r="D109" s="440">
        <v>0</v>
      </c>
      <c r="E109" s="440">
        <v>0</v>
      </c>
      <c r="F109" s="442">
        <f t="shared" si="5"/>
        <v>0</v>
      </c>
    </row>
    <row r="110" spans="1:6" ht="12.75">
      <c r="A110" s="36">
        <v>12</v>
      </c>
      <c r="B110" s="37"/>
      <c r="C110" s="440">
        <v>0</v>
      </c>
      <c r="D110" s="440">
        <v>0</v>
      </c>
      <c r="E110" s="440">
        <v>0</v>
      </c>
      <c r="F110" s="442">
        <f t="shared" si="5"/>
        <v>0</v>
      </c>
    </row>
    <row r="111" spans="1:6" ht="12.75">
      <c r="A111" s="36">
        <v>13</v>
      </c>
      <c r="B111" s="37"/>
      <c r="C111" s="440">
        <v>0</v>
      </c>
      <c r="D111" s="440">
        <v>0</v>
      </c>
      <c r="E111" s="440">
        <v>0</v>
      </c>
      <c r="F111" s="442">
        <f t="shared" si="5"/>
        <v>0</v>
      </c>
    </row>
    <row r="112" spans="1:6" ht="12" customHeight="1">
      <c r="A112" s="36">
        <v>14</v>
      </c>
      <c r="B112" s="37"/>
      <c r="C112" s="440">
        <v>0</v>
      </c>
      <c r="D112" s="440">
        <v>0</v>
      </c>
      <c r="E112" s="440">
        <v>0</v>
      </c>
      <c r="F112" s="442">
        <f t="shared" si="5"/>
        <v>0</v>
      </c>
    </row>
    <row r="113" spans="1:6" ht="12.75">
      <c r="A113" s="36">
        <v>15</v>
      </c>
      <c r="B113" s="37"/>
      <c r="C113" s="440">
        <v>0</v>
      </c>
      <c r="D113" s="440">
        <v>0</v>
      </c>
      <c r="E113" s="440">
        <v>0</v>
      </c>
      <c r="F113" s="442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844</v>
      </c>
      <c r="B115" s="40"/>
      <c r="C115" s="429"/>
      <c r="D115" s="429"/>
      <c r="E115" s="429"/>
      <c r="F115" s="441"/>
    </row>
    <row r="116" spans="1:6" ht="12.75">
      <c r="A116" s="36" t="s">
        <v>549</v>
      </c>
      <c r="B116" s="40"/>
      <c r="C116" s="440">
        <v>0</v>
      </c>
      <c r="D116" s="440">
        <v>0</v>
      </c>
      <c r="E116" s="440">
        <v>0</v>
      </c>
      <c r="F116" s="442">
        <f>C116-E116</f>
        <v>0</v>
      </c>
    </row>
    <row r="117" spans="1:6" ht="12.75">
      <c r="A117" s="36" t="s">
        <v>552</v>
      </c>
      <c r="B117" s="40"/>
      <c r="C117" s="440">
        <v>0</v>
      </c>
      <c r="D117" s="440">
        <v>0</v>
      </c>
      <c r="E117" s="440">
        <v>0</v>
      </c>
      <c r="F117" s="442">
        <f aca="true" t="shared" si="6" ref="F117:F130">C117-E117</f>
        <v>0</v>
      </c>
    </row>
    <row r="118" spans="1:6" ht="12.75">
      <c r="A118" s="36" t="s">
        <v>555</v>
      </c>
      <c r="B118" s="40"/>
      <c r="C118" s="440">
        <v>0</v>
      </c>
      <c r="D118" s="440">
        <v>0</v>
      </c>
      <c r="E118" s="440">
        <v>0</v>
      </c>
      <c r="F118" s="442">
        <f t="shared" si="6"/>
        <v>0</v>
      </c>
    </row>
    <row r="119" spans="1:6" ht="12.75">
      <c r="A119" s="36" t="s">
        <v>558</v>
      </c>
      <c r="B119" s="40"/>
      <c r="C119" s="440">
        <v>0</v>
      </c>
      <c r="D119" s="440">
        <v>0</v>
      </c>
      <c r="E119" s="440">
        <v>0</v>
      </c>
      <c r="F119" s="442">
        <f t="shared" si="6"/>
        <v>0</v>
      </c>
    </row>
    <row r="120" spans="1:6" ht="12.75">
      <c r="A120" s="36">
        <v>5</v>
      </c>
      <c r="B120" s="37"/>
      <c r="C120" s="440">
        <v>0</v>
      </c>
      <c r="D120" s="440">
        <v>0</v>
      </c>
      <c r="E120" s="440">
        <v>0</v>
      </c>
      <c r="F120" s="442">
        <f t="shared" si="6"/>
        <v>0</v>
      </c>
    </row>
    <row r="121" spans="1:6" ht="12.75">
      <c r="A121" s="36">
        <v>6</v>
      </c>
      <c r="B121" s="37"/>
      <c r="C121" s="440">
        <v>0</v>
      </c>
      <c r="D121" s="440">
        <v>0</v>
      </c>
      <c r="E121" s="440">
        <v>0</v>
      </c>
      <c r="F121" s="442">
        <f t="shared" si="6"/>
        <v>0</v>
      </c>
    </row>
    <row r="122" spans="1:6" ht="12.75">
      <c r="A122" s="36">
        <v>7</v>
      </c>
      <c r="B122" s="37"/>
      <c r="C122" s="440">
        <v>0</v>
      </c>
      <c r="D122" s="440">
        <v>0</v>
      </c>
      <c r="E122" s="440">
        <v>0</v>
      </c>
      <c r="F122" s="442">
        <f t="shared" si="6"/>
        <v>0</v>
      </c>
    </row>
    <row r="123" spans="1:6" ht="12.75">
      <c r="A123" s="36">
        <v>8</v>
      </c>
      <c r="B123" s="37"/>
      <c r="C123" s="440">
        <v>0</v>
      </c>
      <c r="D123" s="440">
        <v>0</v>
      </c>
      <c r="E123" s="440">
        <v>0</v>
      </c>
      <c r="F123" s="442">
        <f t="shared" si="6"/>
        <v>0</v>
      </c>
    </row>
    <row r="124" spans="1:6" ht="12" customHeight="1">
      <c r="A124" s="36">
        <v>9</v>
      </c>
      <c r="B124" s="37"/>
      <c r="C124" s="440">
        <v>0</v>
      </c>
      <c r="D124" s="440">
        <v>0</v>
      </c>
      <c r="E124" s="440">
        <v>0</v>
      </c>
      <c r="F124" s="442">
        <f t="shared" si="6"/>
        <v>0</v>
      </c>
    </row>
    <row r="125" spans="1:6" ht="12.75">
      <c r="A125" s="36">
        <v>10</v>
      </c>
      <c r="B125" s="37"/>
      <c r="C125" s="440">
        <v>0</v>
      </c>
      <c r="D125" s="440">
        <v>0</v>
      </c>
      <c r="E125" s="440">
        <v>0</v>
      </c>
      <c r="F125" s="442">
        <f t="shared" si="6"/>
        <v>0</v>
      </c>
    </row>
    <row r="126" spans="1:6" ht="12.75">
      <c r="A126" s="36">
        <v>11</v>
      </c>
      <c r="B126" s="37"/>
      <c r="C126" s="440">
        <v>0</v>
      </c>
      <c r="D126" s="440">
        <v>0</v>
      </c>
      <c r="E126" s="440">
        <v>0</v>
      </c>
      <c r="F126" s="442">
        <f t="shared" si="6"/>
        <v>0</v>
      </c>
    </row>
    <row r="127" spans="1:6" ht="12.75">
      <c r="A127" s="36">
        <v>12</v>
      </c>
      <c r="B127" s="37"/>
      <c r="C127" s="440">
        <v>0</v>
      </c>
      <c r="D127" s="440">
        <v>0</v>
      </c>
      <c r="E127" s="440">
        <v>0</v>
      </c>
      <c r="F127" s="442">
        <f t="shared" si="6"/>
        <v>0</v>
      </c>
    </row>
    <row r="128" spans="1:6" ht="12.75">
      <c r="A128" s="36">
        <v>13</v>
      </c>
      <c r="B128" s="37"/>
      <c r="C128" s="440">
        <v>0</v>
      </c>
      <c r="D128" s="440">
        <v>0</v>
      </c>
      <c r="E128" s="440">
        <v>0</v>
      </c>
      <c r="F128" s="442">
        <f t="shared" si="6"/>
        <v>0</v>
      </c>
    </row>
    <row r="129" spans="1:6" ht="12" customHeight="1">
      <c r="A129" s="36">
        <v>14</v>
      </c>
      <c r="B129" s="37"/>
      <c r="C129" s="440">
        <v>0</v>
      </c>
      <c r="D129" s="440">
        <v>0</v>
      </c>
      <c r="E129" s="440">
        <v>0</v>
      </c>
      <c r="F129" s="442">
        <f t="shared" si="6"/>
        <v>0</v>
      </c>
    </row>
    <row r="130" spans="1:6" ht="12.75">
      <c r="A130" s="36">
        <v>15</v>
      </c>
      <c r="B130" s="37"/>
      <c r="C130" s="440">
        <v>0</v>
      </c>
      <c r="D130" s="440">
        <v>0</v>
      </c>
      <c r="E130" s="440">
        <v>0</v>
      </c>
      <c r="F130" s="442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847</v>
      </c>
      <c r="B132" s="40"/>
      <c r="C132" s="429"/>
      <c r="D132" s="429"/>
      <c r="E132" s="429"/>
      <c r="F132" s="441"/>
    </row>
    <row r="133" spans="1:6" ht="12.75">
      <c r="A133" s="36" t="s">
        <v>549</v>
      </c>
      <c r="B133" s="40"/>
      <c r="C133" s="440">
        <v>0</v>
      </c>
      <c r="D133" s="440">
        <v>0</v>
      </c>
      <c r="E133" s="440">
        <v>0</v>
      </c>
      <c r="F133" s="442">
        <f>C133-E133</f>
        <v>0</v>
      </c>
    </row>
    <row r="134" spans="1:6" ht="12.75">
      <c r="A134" s="36" t="s">
        <v>552</v>
      </c>
      <c r="B134" s="40"/>
      <c r="C134" s="440">
        <v>0</v>
      </c>
      <c r="D134" s="440">
        <v>0</v>
      </c>
      <c r="E134" s="440">
        <v>0</v>
      </c>
      <c r="F134" s="442">
        <f aca="true" t="shared" si="7" ref="F134:F147">C134-E134</f>
        <v>0</v>
      </c>
    </row>
    <row r="135" spans="1:6" ht="12.75">
      <c r="A135" s="36" t="s">
        <v>555</v>
      </c>
      <c r="B135" s="40"/>
      <c r="C135" s="440">
        <v>0</v>
      </c>
      <c r="D135" s="440">
        <v>0</v>
      </c>
      <c r="E135" s="440">
        <v>0</v>
      </c>
      <c r="F135" s="442">
        <f t="shared" si="7"/>
        <v>0</v>
      </c>
    </row>
    <row r="136" spans="1:6" ht="12.75">
      <c r="A136" s="36" t="s">
        <v>558</v>
      </c>
      <c r="B136" s="40"/>
      <c r="C136" s="440">
        <v>0</v>
      </c>
      <c r="D136" s="440">
        <v>0</v>
      </c>
      <c r="E136" s="440">
        <v>0</v>
      </c>
      <c r="F136" s="442">
        <f t="shared" si="7"/>
        <v>0</v>
      </c>
    </row>
    <row r="137" spans="1:6" ht="12.75">
      <c r="A137" s="36">
        <v>5</v>
      </c>
      <c r="B137" s="37"/>
      <c r="C137" s="440">
        <v>0</v>
      </c>
      <c r="D137" s="440">
        <v>0</v>
      </c>
      <c r="E137" s="440">
        <v>0</v>
      </c>
      <c r="F137" s="442">
        <f t="shared" si="7"/>
        <v>0</v>
      </c>
    </row>
    <row r="138" spans="1:6" ht="12.75">
      <c r="A138" s="36">
        <v>6</v>
      </c>
      <c r="B138" s="37"/>
      <c r="C138" s="440">
        <v>0</v>
      </c>
      <c r="D138" s="440">
        <v>0</v>
      </c>
      <c r="E138" s="440">
        <v>0</v>
      </c>
      <c r="F138" s="442">
        <f t="shared" si="7"/>
        <v>0</v>
      </c>
    </row>
    <row r="139" spans="1:6" ht="12.75">
      <c r="A139" s="36">
        <v>7</v>
      </c>
      <c r="B139" s="37"/>
      <c r="C139" s="440">
        <v>0</v>
      </c>
      <c r="D139" s="440">
        <v>0</v>
      </c>
      <c r="E139" s="440">
        <v>0</v>
      </c>
      <c r="F139" s="442">
        <f t="shared" si="7"/>
        <v>0</v>
      </c>
    </row>
    <row r="140" spans="1:6" ht="12.75">
      <c r="A140" s="36">
        <v>8</v>
      </c>
      <c r="B140" s="37"/>
      <c r="C140" s="440">
        <v>0</v>
      </c>
      <c r="D140" s="440">
        <v>0</v>
      </c>
      <c r="E140" s="440">
        <v>0</v>
      </c>
      <c r="F140" s="442">
        <f t="shared" si="7"/>
        <v>0</v>
      </c>
    </row>
    <row r="141" spans="1:6" ht="12" customHeight="1">
      <c r="A141" s="36">
        <v>9</v>
      </c>
      <c r="B141" s="37"/>
      <c r="C141" s="440">
        <v>0</v>
      </c>
      <c r="D141" s="440">
        <v>0</v>
      </c>
      <c r="E141" s="440">
        <v>0</v>
      </c>
      <c r="F141" s="442">
        <f t="shared" si="7"/>
        <v>0</v>
      </c>
    </row>
    <row r="142" spans="1:6" ht="12.75">
      <c r="A142" s="36">
        <v>10</v>
      </c>
      <c r="B142" s="37"/>
      <c r="C142" s="440">
        <v>0</v>
      </c>
      <c r="D142" s="440">
        <v>0</v>
      </c>
      <c r="E142" s="440">
        <v>0</v>
      </c>
      <c r="F142" s="442">
        <f t="shared" si="7"/>
        <v>0</v>
      </c>
    </row>
    <row r="143" spans="1:6" ht="12.75">
      <c r="A143" s="36">
        <v>11</v>
      </c>
      <c r="B143" s="37"/>
      <c r="C143" s="440">
        <v>0</v>
      </c>
      <c r="D143" s="440">
        <v>0</v>
      </c>
      <c r="E143" s="440">
        <v>0</v>
      </c>
      <c r="F143" s="442">
        <f t="shared" si="7"/>
        <v>0</v>
      </c>
    </row>
    <row r="144" spans="1:6" ht="12.75">
      <c r="A144" s="36">
        <v>12</v>
      </c>
      <c r="B144" s="37"/>
      <c r="C144" s="440">
        <v>0</v>
      </c>
      <c r="D144" s="440">
        <v>0</v>
      </c>
      <c r="E144" s="440">
        <v>0</v>
      </c>
      <c r="F144" s="442">
        <f t="shared" si="7"/>
        <v>0</v>
      </c>
    </row>
    <row r="145" spans="1:6" ht="12.75">
      <c r="A145" s="36">
        <v>13</v>
      </c>
      <c r="B145" s="37"/>
      <c r="C145" s="440">
        <v>0</v>
      </c>
      <c r="D145" s="440">
        <v>0</v>
      </c>
      <c r="E145" s="440">
        <v>0</v>
      </c>
      <c r="F145" s="442">
        <f t="shared" si="7"/>
        <v>0</v>
      </c>
    </row>
    <row r="146" spans="1:6" ht="12" customHeight="1">
      <c r="A146" s="36">
        <v>14</v>
      </c>
      <c r="B146" s="37"/>
      <c r="C146" s="440">
        <v>0</v>
      </c>
      <c r="D146" s="440">
        <v>0</v>
      </c>
      <c r="E146" s="440">
        <v>0</v>
      </c>
      <c r="F146" s="442">
        <f t="shared" si="7"/>
        <v>0</v>
      </c>
    </row>
    <row r="147" spans="1:6" ht="12.75">
      <c r="A147" s="36">
        <v>15</v>
      </c>
      <c r="B147" s="37"/>
      <c r="C147" s="440">
        <v>0</v>
      </c>
      <c r="D147" s="440">
        <v>0</v>
      </c>
      <c r="E147" s="440">
        <v>0</v>
      </c>
      <c r="F147" s="442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878</v>
      </c>
      <c r="B151" s="452"/>
      <c r="C151" s="618" t="s">
        <v>863</v>
      </c>
      <c r="D151" s="618"/>
      <c r="E151" s="618"/>
      <c r="F151" s="618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18" t="s">
        <v>864</v>
      </c>
      <c r="D153" s="618"/>
      <c r="E153" s="618"/>
      <c r="F153" s="618"/>
    </row>
    <row r="154" spans="3:5" ht="12.75">
      <c r="C154" s="516"/>
      <c r="E154" s="516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2014-07-21T08:18:58Z</cp:lastPrinted>
  <dcterms:created xsi:type="dcterms:W3CDTF">2000-06-29T12:02:40Z</dcterms:created>
  <dcterms:modified xsi:type="dcterms:W3CDTF">2014-07-21T08:20:04Z</dcterms:modified>
  <cp:category/>
  <cp:version/>
  <cp:contentType/>
  <cp:contentStatus/>
</cp:coreProperties>
</file>