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2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<sst xmlns="http://schemas.openxmlformats.org/spreadsheetml/2006/main" count="1071" uniqueCount="881">
  <si>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</si>
  <si>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</si>
  <si>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</si>
  <si>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</si>
  <si>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</si>
  <si>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</si>
  <si>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</si>
  <si>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</si>
  <si>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</si>
  <si>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</si>
  <si>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</si>
  <si>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</si>
  <si>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</si>
  <si>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</si>
  <si>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</si>
  <si>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</si>
  <si>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</si>
  <si>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</si>
  <si>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</si>
  <si>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</si>
  <si>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</si>
  <si>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</si>
  <si>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</si>
  <si>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</si>
  <si>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</si>
  <si>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</si>
  <si>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</si>
  <si>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</si>
  <si>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</si>
  <si>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</si>
  <si>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</si>
  <si>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</si>
  <si>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</si>
  <si>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</si>
  <si>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</si>
  <si>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</si>
  <si>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</si>
  <si>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</si>
  <si>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</si>
  <si>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</si>
  <si>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</si>
  <si>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</si>
  <si>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</si>
  <si>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</si>
  <si>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</si>
  <si>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</si>
  <si>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</si>
  <si>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</si>
  <si>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</si>
  <si>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</si>
  <si>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</si>
  <si>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</si>
  <si>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</si>
  <si>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</si>
  <si>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</si>
  <si>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</si>
  <si>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</si>
  <si>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</si>
  <si>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</si>
  <si>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</si>
  <si>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</si>
  <si>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</si>
  <si>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</si>
  <si>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</si>
  <si>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</si>
  <si>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</si>
  <si>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</si>
  <si>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</si>
  <si>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</si>
  <si>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</si>
  <si>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</si>
  <si>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</si>
  <si>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</si>
  <si>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</si>
  <si>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</si>
  <si>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</si>
  <si>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</si>
  <si>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</si>
  <si>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</si>
  <si>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</si>
  <si>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</si>
  <si>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</si>
  <si>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</si>
  <si>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</si>
  <si>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</si>
  <si>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</si>
  <si>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</si>
  <si>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</si>
  <si>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</si>
  <si>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</si>
  <si>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</si>
  <si>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</si>
  <si>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</si>
  <si>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</si>
  <si>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</si>
  <si>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</si>
  <si>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</si>
  <si>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</si>
  <si>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</si>
  <si>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</si>
  <si>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</si>
  <si>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</si>
  <si>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</si>
  <si>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</si>
  <si>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</si>
  <si>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</si>
  <si>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</si>
  <si>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</si>
  <si>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</si>
  <si>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</si>
  <si>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</si>
  <si>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</si>
  <si>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</si>
  <si>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</si>
  <si>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</si>
  <si>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</si>
  <si>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</si>
  <si>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</si>
  <si>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</si>
  <si>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</si>
  <si>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</si>
  <si>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</si>
  <si>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</si>
  <si>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</si>
  <si>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</si>
  <si>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</si>
  <si>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</si>
  <si>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</si>
  <si>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</si>
  <si>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</si>
  <si>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</si>
  <si>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</si>
  <si>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</si>
  <si>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</si>
  <si>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</si>
  <si>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</si>
  <si>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</si>
  <si>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</si>
  <si>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</si>
  <si>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</si>
  <si>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</si>
  <si>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</si>
  <si>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</si>
  <si>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</si>
  <si>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</si>
  <si>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</si>
  <si>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</si>
  <si>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</si>
  <si>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</si>
  <si>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</si>
  <si>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</si>
  <si>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</si>
  <si>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</si>
  <si>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</si>
  <si>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</si>
  <si>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</si>
  <si>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</si>
  <si>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</si>
  <si>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</si>
  <si>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</si>
  <si>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</si>
  <si>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</si>
  <si>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</si>
  <si>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</si>
  <si>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</si>
  <si>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</si>
  <si>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</si>
  <si>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</si>
  <si>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</si>
  <si>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</si>
  <si>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</si>
  <si>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</si>
  <si>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</si>
  <si>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</si>
  <si>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</si>
  <si>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</si>
  <si>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</si>
  <si>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</si>
  <si>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</si>
  <si>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</si>
  <si>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</si>
  <si>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</si>
  <si>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</si>
  <si>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</si>
  <si>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</si>
  <si>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</si>
  <si>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</si>
  <si>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</si>
  <si>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</si>
  <si>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</si>
  <si>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</si>
  <si>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</si>
  <si>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</si>
  <si>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</si>
  <si>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</si>
  <si>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</si>
  <si>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</si>
  <si>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</si>
  <si>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</si>
  <si>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</si>
  <si>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</si>
  <si>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</si>
  <si>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</si>
  <si>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</si>
  <si>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</si>
  <si>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</si>
  <si>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</si>
  <si>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</si>
  <si>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</si>
  <si>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</si>
  <si>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</si>
  <si>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</si>
  <si>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</si>
  <si>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</si>
  <si>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</si>
  <si>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</si>
  <si>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</si>
  <si>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</si>
  <si>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</si>
  <si>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</si>
  <si>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</si>
  <si>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</si>
  <si>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</si>
  <si>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</si>
  <si>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</si>
  <si>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</si>
  <si>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</si>
  <si>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</si>
  <si>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</si>
  <si>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</si>
  <si>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</si>
  <si>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</si>
  <si>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</si>
  <si>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</si>
  <si>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</si>
  <si>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</si>
  <si>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</si>
  <si>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</si>
  <si>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</si>
  <si>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</si>
  <si>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</si>
  <si>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</si>
  <si>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</si>
  <si>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</si>
  <si>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</si>
  <si>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</si>
  <si>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</si>
  <si>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</si>
  <si>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</si>
  <si>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</si>
  <si>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</si>
  <si>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</si>
  <si>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</si>
  <si>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</si>
  <si>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</si>
  <si>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</si>
  <si>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</si>
  <si>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</si>
  <si>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</si>
  <si>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</si>
  <si>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</si>
  <si>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</si>
  <si>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</si>
  <si>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</si>
  <si>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</si>
  <si>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</si>
  <si>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</si>
  <si>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</si>
  <si>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</si>
  <si>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</si>
  <si>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</si>
  <si>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</si>
  <si>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</si>
  <si>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</si>
  <si>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</si>
  <si>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</si>
  <si>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</si>
  <si>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</si>
  <si>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</si>
  <si>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</si>
  <si>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</si>
  <si>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</si>
  <si>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</si>
  <si>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</si>
  <si>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</si>
  <si>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</si>
  <si>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</si>
  <si>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</si>
  <si>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</si>
  <si>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</si>
  <si>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</si>
  <si>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</si>
  <si>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</si>
  <si>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</si>
  <si>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</si>
  <si>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</si>
  <si>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</si>
  <si>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</si>
  <si>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</si>
  <si>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</si>
  <si>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</si>
  <si>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</si>
  <si>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</si>
  <si>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</si>
  <si>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</si>
  <si>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</si>
  <si>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</si>
  <si>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</si>
  <si>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</si>
  <si>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</si>
  <si>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</si>
  <si>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</si>
  <si>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</si>
  <si>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</si>
  <si>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</si>
  <si>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</si>
  <si>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</si>
  <si>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</si>
  <si>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</si>
  <si>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</si>
  <si>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</si>
  <si>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</si>
  <si>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</si>
  <si>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</si>
  <si>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</si>
  <si>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</si>
  <si>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</si>
  <si>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</si>
  <si>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</si>
  <si>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</si>
  <si>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</si>
  <si>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</si>
  <si>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</si>
  <si>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</si>
  <si>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</si>
  <si>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</si>
  <si>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</si>
  <si>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</si>
  <si>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</si>
  <si>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</si>
  <si>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</si>
  <si>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</si>
  <si>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</si>
  <si>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</si>
  <si>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</si>
  <si>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</si>
  <si>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</si>
  <si>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</si>
  <si>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</si>
  <si>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</si>
  <si>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</si>
  <si>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</si>
  <si>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</si>
  <si>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</si>
  <si>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</si>
  <si>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</si>
  <si>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</si>
  <si>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</si>
  <si>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</si>
  <si>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</si>
  <si>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</si>
  <si>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</si>
  <si>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</si>
  <si>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</si>
  <si>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</si>
  <si>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</si>
  <si>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</si>
  <si>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</si>
  <si>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</si>
  <si>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</si>
  <si>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</si>
  <si>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</si>
  <si>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</si>
  <si>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</si>
  <si>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</si>
  <si>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</si>
  <si>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</si>
  <si>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</si>
  <si>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</si>
  <si>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</si>
  <si>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</si>
  <si>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</si>
  <si>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</si>
  <si>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</si>
  <si>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</si>
  <si>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</si>
  <si>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</si>
  <si>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</si>
  <si>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</si>
  <si>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</si>
  <si>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</si>
  <si>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</si>
  <si>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</si>
  <si>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</si>
  <si>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</si>
  <si>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</si>
  <si>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</si>
  <si>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</si>
  <si>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</si>
  <si>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</si>
  <si>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</si>
  <si>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</si>
  <si>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</si>
  <si>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</si>
  <si>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</si>
  <si>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</si>
  <si>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</si>
  <si>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</si>
  <si>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</si>
  <si>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</si>
  <si>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</si>
  <si>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</si>
  <si>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</si>
  <si>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</si>
  <si>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</si>
  <si>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</si>
  <si>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</si>
  <si>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</si>
  <si>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</si>
  <si>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</si>
  <si>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</si>
  <si>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</si>
  <si>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</si>
  <si>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</si>
  <si>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</si>
  <si>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</si>
  <si>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</si>
  <si>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</si>
  <si>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</si>
  <si>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</si>
  <si>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</si>
  <si>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</si>
  <si>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</si>
  <si>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</si>
  <si>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</si>
  <si>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</si>
  <si>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</si>
  <si>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</si>
  <si>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</si>
  <si>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</si>
  <si>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</si>
  <si>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</si>
  <si>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</si>
  <si>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</si>
  <si>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</si>
  <si>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</si>
  <si>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</si>
  <si>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</si>
  <si>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</si>
  <si>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</si>
  <si>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</si>
  <si>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</si>
  <si>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</si>
  <si>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</si>
  <si>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</si>
  <si>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</si>
  <si>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</si>
  <si>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</si>
  <si>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</si>
  <si>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</si>
  <si>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</si>
  <si>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</si>
  <si>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</si>
  <si>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</si>
  <si>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</si>
  <si>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</si>
  <si>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</si>
  <si>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</si>
  <si>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</si>
  <si>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</si>
  <si>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</si>
  <si>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</si>
  <si>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</si>
  <si>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</si>
  <si>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</si>
  <si>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</si>
  <si>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</si>
  <si>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</si>
  <si>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</si>
  <si>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</si>
  <si>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</si>
  <si>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</si>
  <si>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</si>
  <si>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</si>
  <si>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</si>
  <si>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</si>
  <si>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</si>
  <si>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</si>
  <si>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</si>
  <si>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</si>
  <si>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</si>
  <si>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</si>
  <si>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</si>
  <si>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</si>
  <si>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</si>
  <si>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</si>
  <si>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</si>
  <si>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</si>
  <si>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</si>
  <si>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</si>
  <si>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</si>
  <si>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</si>
  <si>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</si>
  <si>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</si>
  <si>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</si>
  <si>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</si>
  <si>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</si>
  <si>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</si>
  <si>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</si>
  <si>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</si>
  <si>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</si>
  <si>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</si>
  <si>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</si>
  <si>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</si>
  <si>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</si>
  <si>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</si>
  <si>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</si>
  <si>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</si>
  <si>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</si>
  <si>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</si>
  <si>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</si>
  <si>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</si>
  <si>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</si>
  <si>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</si>
  <si>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</si>
  <si>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</si>
  <si>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</si>
  <si>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</si>
  <si>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</si>
  <si>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</si>
  <si>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</si>
  <si>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</si>
  <si>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</si>
  <si>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</si>
  <si>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</si>
  <si>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</si>
  <si>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</si>
  <si>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</si>
  <si>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</si>
  <si>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</si>
  <si>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</si>
  <si>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</si>
  <si>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</si>
  <si>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</si>
  <si>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</si>
  <si>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</si>
  <si>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</si>
  <si>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</si>
  <si>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</si>
  <si>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</si>
  <si>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</si>
  <si>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</si>
  <si>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</si>
  <si>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</si>
  <si>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</si>
  <si>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</si>
  <si>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</si>
  <si>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</si>
  <si>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</si>
  <si>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</si>
  <si>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</si>
  <si>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</si>
  <si>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</si>
  <si>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</si>
  <si>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</si>
  <si>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</si>
  <si>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</si>
  <si>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</si>
  <si>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</si>
  <si>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</si>
  <si>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</si>
  <si>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</si>
  <si>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</si>
  <si>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</si>
  <si>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</si>
  <si>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</si>
  <si>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</si>
  <si>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</si>
  <si>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</si>
  <si>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</si>
  <si>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</si>
  <si>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</si>
  <si>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</si>
  <si>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</si>
  <si>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</si>
  <si>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</si>
  <si>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</si>
  <si>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</si>
  <si>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</si>
  <si>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</si>
  <si>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</si>
  <si>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</si>
  <si>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</si>
  <si>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</si>
  <si>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</si>
  <si>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</si>
  <si>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</si>
  <si>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</si>
  <si>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</si>
  <si>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</si>
  <si>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</si>
  <si>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</si>
  <si>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</si>
  <si>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</si>
  <si>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</si>
  <si>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</si>
  <si>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</si>
  <si>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</si>
  <si>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</si>
  <si>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</si>
  <si>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</si>
  <si>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</si>
  <si>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</si>
  <si>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</si>
  <si>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</si>
  <si>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</si>
  <si>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</si>
  <si>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</si>
  <si>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</si>
  <si>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</si>
  <si>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</si>
  <si>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</si>
  <si>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</si>
  <si>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</si>
  <si>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</si>
  <si>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</si>
  <si>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</si>
  <si>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</si>
  <si>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</si>
  <si>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</si>
  <si>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</si>
  <si>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</si>
  <si>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</si>
  <si>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</si>
  <si>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</si>
  <si>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</si>
  <si>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</si>
  <si>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</si>
  <si>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</si>
  <si>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</si>
  <si>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</si>
  <si>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</si>
  <si>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</si>
  <si>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</si>
  <si>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</si>
  <si>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</si>
  <si>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</si>
  <si>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</si>
  <si>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</si>
  <si>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</si>
  <si>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</si>
  <si>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</si>
  <si>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</si>
  <si>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</si>
  <si>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</si>
  <si>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</si>
  <si>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</si>
  <si>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</si>
  <si>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</si>
  <si>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</si>
  <si>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</si>
  <si>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</si>
  <si>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</si>
  <si>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</si>
  <si>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</si>
  <si>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</si>
  <si>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</si>
  <si>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</si>
  <si>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</si>
  <si>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</si>
  <si>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</si>
  <si>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</si>
  <si>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</si>
  <si>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</si>
  <si>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</si>
  <si>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</si>
  <si>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</si>
  <si>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</si>
  <si>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</si>
  <si>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</si>
  <si>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</si>
  <si>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</si>
  <si>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</si>
  <si>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</si>
  <si>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</si>
  <si>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</si>
  <si>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</si>
  <si>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</si>
  <si>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</si>
  <si>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</si>
  <si>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</si>
  <si>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</si>
  <si>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</si>
  <si>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</si>
  <si>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</si>
  <si>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</si>
  <si>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</si>
  <si>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</si>
  <si>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</si>
  <si>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</si>
  <si>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</si>
  <si>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</si>
  <si>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</si>
  <si>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</si>
  <si>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</si>
  <si>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</si>
  <si>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</si>
  <si>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</si>
  <si>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</si>
  <si>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</si>
  <si>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</si>
  <si>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</si>
  <si>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</si>
  <si>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</si>
  <si>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</si>
  <si>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</si>
  <si>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</si>
  <si>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</si>
  <si>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</si>
  <si>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</si>
  <si>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</si>
  <si>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</si>
  <si>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</si>
  <si>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</si>
  <si>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</si>
  <si>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</si>
  <si>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</si>
  <si>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</si>
  <si>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</si>
  <si>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</si>
  <si>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</si>
  <si>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</si>
  <si>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</si>
  <si>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</si>
  <si>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</si>
  <si>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</si>
  <si>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</si>
  <si>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</si>
  <si>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</si>
  <si>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</si>
  <si>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</si>
  <si>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</si>
  <si>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</si>
  <si>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</si>
  <si>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</si>
  <si>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</si>
  <si>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</si>
  <si>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</si>
  <si>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</si>
  <si>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</si>
  <si>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</si>
  <si>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</si>
  <si>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</si>
  <si>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</si>
  <si>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</si>
  <si>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</si>
  <si>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</si>
  <si>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</si>
  <si>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</si>
  <si>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</si>
  <si>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</si>
  <si>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</si>
  <si>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</si>
  <si>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</si>
  <si>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</si>
  <si>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</si>
  <si>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</si>
  <si>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</si>
  <si>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</si>
  <si>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</si>
  <si>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</si>
  <si>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</si>
  <si>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</si>
  <si>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</si>
  <si>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</si>
  <si>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</si>
  <si>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</si>
  <si>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</si>
  <si>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</si>
  <si>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</si>
  <si>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</si>
  <si>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</si>
  <si>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</si>
  <si>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</si>
  <si>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</si>
  <si>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</si>
  <si>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</si>
  <si>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</si>
  <si>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</si>
  <si>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</si>
  <si>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</si>
  <si>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</si>
  <si>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</si>
  <si>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</si>
  <si>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</si>
  <si>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</si>
  <si>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</si>
  <si>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</si>
  <si>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</si>
  <si>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</si>
  <si>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</si>
  <si>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</si>
  <si>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</si>
  <si>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</si>
  <si>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</si>
  <si>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</si>
  <si>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</si>
  <si>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</si>
  <si>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</si>
  <si>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</si>
  <si>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</si>
  <si>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</si>
  <si>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</si>
  <si>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</si>
  <si>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</si>
  <si>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</si>
  <si>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</si>
  <si>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</si>
  <si>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</si>
  <si>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</si>
  <si>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</si>
  <si>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</si>
  <si>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</si>
  <si>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</si>
  <si>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</si>
  <si>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</si>
  <si>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</si>
  <si>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</si>
  <si>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</si>
  <si>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</si>
  <si>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</si>
  <si>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</si>
  <si>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</si>
  <si>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</si>
  <si>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</si>
  <si>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</si>
  <si>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</si>
  <si>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</si>
  <si>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</si>
  <si>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</si>
  <si>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</si>
  <si>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</si>
  <si>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</si>
  <si>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</si>
  <si>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</si>
  <si>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</si>
  <si>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</si>
  <si>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</si>
  <si>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</si>
  <si>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</si>
  <si>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</si>
  <si>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</si>
  <si>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</si>
  <si>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</si>
  <si>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</si>
  <si>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</si>
  <si>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</si>
  <si>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</si>
  <si>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</si>
  <si>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</si>
  <si>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</si>
  <si>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30.09.2010 г.</t>
  </si>
  <si>
    <t>РГ-05-0086</t>
  </si>
  <si>
    <t>П.Кръстев</t>
  </si>
  <si>
    <t>Дата на съставяне: 19.10.2010 г.</t>
  </si>
  <si>
    <t>19.10.2010 г.</t>
  </si>
  <si>
    <t xml:space="preserve">Дата на съставяне:  19.10.2010 г.                                     </t>
  </si>
  <si>
    <t>Съставител: С.Африканова</t>
  </si>
  <si>
    <t>Ръководител: П.Кръстев</t>
  </si>
  <si>
    <t xml:space="preserve">Дата  на съставяне: 19.10.2010 г.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</si>
  <si>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</si>
  <si>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19.10.2010 г.                    </t>
  </si>
  <si>
    <t xml:space="preserve">                                    Съставител: С.Африканова        </t>
  </si>
  <si>
    <t>Дата на съставяне:19.10.2010 г.</t>
  </si>
  <si>
    <t>1. "БДИН"АД - гр.Видин</t>
  </si>
  <si>
    <t>1."Агротехчаст"АД -гр.Оряхово</t>
  </si>
  <si>
    <t>2."Ведерник"АД - гр.Белоградчик</t>
  </si>
  <si>
    <t>3."Телб Инвест"АД -гр.Враца</t>
  </si>
  <si>
    <t>4. "ЗММ Враца" АД -гр.Враца</t>
  </si>
  <si>
    <t>5.-"Враца Стил"АД -гр.Враца</t>
  </si>
  <si>
    <r>
      <t xml:space="preserve">Дата на съставяне: </t>
    </r>
    <r>
      <rPr>
        <sz val="10"/>
        <rFont val="Times New Roman"/>
        <family val="1"/>
      </rPr>
      <t>19.10.2010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</si>
</sst>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2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123</v>
      </c>
      <c r="H21" s="156">
        <f>SUM(H22:H24)</f>
        <v>1522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99</v>
      </c>
      <c r="H24" s="152">
        <v>1498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149</v>
      </c>
      <c r="H25" s="154">
        <f>H19+H20+H21</f>
        <v>1548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12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81</v>
      </c>
      <c r="H31" s="152">
        <v>191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81</v>
      </c>
      <c r="H33" s="154">
        <f>H27+H31+H32</f>
        <v>203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445</v>
      </c>
      <c r="H36" s="154">
        <f>H25+H17+H33</f>
        <v>1966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285</v>
      </c>
      <c r="D55" s="155">
        <f>D19+D20+D21+D27+D32+D45+D51+D53+D54</f>
        <v>286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1673</v>
      </c>
      <c r="H61" s="154">
        <f>SUM(H62:H68)</f>
        <v>1313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1673</v>
      </c>
      <c r="H62" s="152">
        <v>1313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0</v>
      </c>
      <c r="H68" s="152">
        <v>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1673</v>
      </c>
      <c r="H71" s="161">
        <f>H59+H60+H61+H69+H70</f>
        <v>1313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4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4</v>
      </c>
      <c r="D74" s="151">
        <v>9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13</v>
      </c>
      <c r="D75" s="155">
        <f>SUM(D67:D74)</f>
        <v>19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1673</v>
      </c>
      <c r="H79" s="162">
        <f>H71+H74+H75+H76</f>
        <v>1313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99</v>
      </c>
      <c r="D88" s="151">
        <v>48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1720</v>
      </c>
      <c r="D90" s="151">
        <v>2923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1820</v>
      </c>
      <c r="D91" s="155">
        <f>SUM(D87:D90)</f>
        <v>2972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1833</v>
      </c>
      <c r="D93" s="155">
        <f>D64+D75+D84+D91+D92</f>
        <v>2993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2118</v>
      </c>
      <c r="D94" s="164">
        <f>D93+D55</f>
        <v>3279</v>
      </c>
      <c r="E94" s="449" t="s">
        <v>271</v>
      </c>
      <c r="F94" s="289" t="s">
        <v>272</v>
      </c>
      <c r="G94" s="165">
        <f>G36+G39+G55+G79</f>
        <v>2118</v>
      </c>
      <c r="H94" s="165">
        <f>H36+H39+H55+H79</f>
        <v>3279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44" right="0.19" top="0.38" bottom="0.25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D3" sqref="D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30.09.2010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17</v>
      </c>
      <c r="D10" s="46">
        <v>18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1</v>
      </c>
      <c r="D11" s="46">
        <v>1</v>
      </c>
      <c r="E11" s="300" t="s">
        <v>294</v>
      </c>
      <c r="F11" s="549" t="s">
        <v>295</v>
      </c>
      <c r="G11" s="550">
        <v>13</v>
      </c>
      <c r="H11" s="550">
        <v>10</v>
      </c>
    </row>
    <row r="12" spans="1:8" ht="12">
      <c r="A12" s="298" t="s">
        <v>296</v>
      </c>
      <c r="B12" s="299" t="s">
        <v>297</v>
      </c>
      <c r="C12" s="46">
        <v>57</v>
      </c>
      <c r="D12" s="46">
        <v>53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9</v>
      </c>
      <c r="D13" s="46">
        <v>8</v>
      </c>
      <c r="E13" s="301" t="s">
        <v>52</v>
      </c>
      <c r="F13" s="551" t="s">
        <v>301</v>
      </c>
      <c r="G13" s="548">
        <f>SUM(G9:G12)</f>
        <v>13</v>
      </c>
      <c r="H13" s="548">
        <f>SUM(H9:H12)</f>
        <v>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87</v>
      </c>
      <c r="D19" s="49">
        <f>SUM(D9:D15)+D16</f>
        <v>82</v>
      </c>
      <c r="E19" s="304" t="s">
        <v>318</v>
      </c>
      <c r="F19" s="552" t="s">
        <v>319</v>
      </c>
      <c r="G19" s="550">
        <v>152</v>
      </c>
      <c r="H19" s="550">
        <v>236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155</v>
      </c>
      <c r="H24" s="548">
        <f>SUM(H19:H23)</f>
        <v>239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87</v>
      </c>
      <c r="D28" s="50">
        <f>D26+D19</f>
        <v>83</v>
      </c>
      <c r="E28" s="127" t="s">
        <v>340</v>
      </c>
      <c r="F28" s="554" t="s">
        <v>341</v>
      </c>
      <c r="G28" s="548">
        <f>G13+G15+G24</f>
        <v>168</v>
      </c>
      <c r="H28" s="548">
        <f>H13+H15+H24</f>
        <v>249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81</v>
      </c>
      <c r="D30" s="50">
        <f>IF((H28-D28)&gt;0,H28-D28,0)</f>
        <v>166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87</v>
      </c>
      <c r="D33" s="49">
        <f>D28+D31+D32</f>
        <v>83</v>
      </c>
      <c r="E33" s="127" t="s">
        <v>356</v>
      </c>
      <c r="F33" s="554" t="s">
        <v>357</v>
      </c>
      <c r="G33" s="53">
        <f>G32+G31+G28</f>
        <v>168</v>
      </c>
      <c r="H33" s="53">
        <f>H32+H31+H28</f>
        <v>249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81</v>
      </c>
      <c r="D34" s="50">
        <f>IF((H33-D33)&gt;0,H33-D33,0)</f>
        <v>166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81</v>
      </c>
      <c r="D39" s="460">
        <f>+IF((H33-D33-D35)&gt;0,H33-D33-D35,0)</f>
        <v>166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81</v>
      </c>
      <c r="D41" s="52">
        <f>IF(D39-D40&gt;0,D39-D40,0)</f>
        <v>166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168</v>
      </c>
      <c r="D42" s="53">
        <f>D33+D35+D39</f>
        <v>249</v>
      </c>
      <c r="E42" s="128" t="s">
        <v>383</v>
      </c>
      <c r="F42" s="129" t="s">
        <v>384</v>
      </c>
      <c r="G42" s="53">
        <f>G39+G33</f>
        <v>168</v>
      </c>
      <c r="H42" s="53">
        <f>H39+H33</f>
        <v>249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3" right="0.18" top="0.38" bottom="0.26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3" sqref="A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30.09.2010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13</v>
      </c>
      <c r="D10" s="54">
        <v>10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-12</v>
      </c>
      <c r="D11" s="54">
        <v>-12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-84</v>
      </c>
      <c r="D13" s="54">
        <v>-247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-799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159</v>
      </c>
      <c r="D16" s="54">
        <v>282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76</v>
      </c>
      <c r="D20" s="55">
        <f>SUM(D10:D19)</f>
        <v>-768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30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-30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-1231</v>
      </c>
      <c r="D40" s="54">
        <v>-4253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-1231</v>
      </c>
      <c r="D42" s="55">
        <f>SUM(D34:D41)</f>
        <v>-4253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-1152</v>
      </c>
      <c r="D43" s="55">
        <f>D42+D32+D20</f>
        <v>-5021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2972</v>
      </c>
      <c r="D44" s="132">
        <v>7983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1820</v>
      </c>
      <c r="D45" s="55">
        <f>D44+D43</f>
        <v>2962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1820</v>
      </c>
      <c r="D46" s="56">
        <v>2962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25" header="0.5118110236220472" footer="0.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E3" sqref="E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30.09.2010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1498</v>
      </c>
      <c r="I11" s="58">
        <f>'справка №1-БАЛАНС'!H28+'справка №1-БАЛАНС'!H31</f>
        <v>203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1966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1498</v>
      </c>
      <c r="I15" s="61">
        <f t="shared" si="2"/>
        <v>203</v>
      </c>
      <c r="J15" s="61">
        <f t="shared" si="2"/>
        <v>0</v>
      </c>
      <c r="K15" s="61">
        <f t="shared" si="2"/>
        <v>0</v>
      </c>
      <c r="L15" s="344">
        <f t="shared" si="1"/>
        <v>1966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81</v>
      </c>
      <c r="J16" s="345">
        <f>+'справка №1-БАЛАНС'!G32</f>
        <v>0</v>
      </c>
      <c r="K16" s="60">
        <v>0</v>
      </c>
      <c r="L16" s="344">
        <f t="shared" si="1"/>
        <v>81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-1399</v>
      </c>
      <c r="I17" s="62">
        <f t="shared" si="3"/>
        <v>-203</v>
      </c>
      <c r="J17" s="62">
        <f>J18+J19</f>
        <v>0</v>
      </c>
      <c r="K17" s="62">
        <f t="shared" si="3"/>
        <v>0</v>
      </c>
      <c r="L17" s="344">
        <f t="shared" si="1"/>
        <v>-1602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-1397</v>
      </c>
      <c r="I18" s="60">
        <v>-194</v>
      </c>
      <c r="J18" s="60">
        <v>0</v>
      </c>
      <c r="K18" s="60">
        <v>0</v>
      </c>
      <c r="L18" s="344">
        <f t="shared" si="1"/>
        <v>-1591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-2</v>
      </c>
      <c r="I19" s="60">
        <v>-9</v>
      </c>
      <c r="J19" s="60">
        <v>0</v>
      </c>
      <c r="K19" s="60">
        <v>0</v>
      </c>
      <c r="L19" s="344">
        <f t="shared" si="1"/>
        <v>-11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99</v>
      </c>
      <c r="I29" s="59">
        <f t="shared" si="6"/>
        <v>81</v>
      </c>
      <c r="J29" s="59">
        <f t="shared" si="6"/>
        <v>0</v>
      </c>
      <c r="K29" s="59">
        <f t="shared" si="6"/>
        <v>0</v>
      </c>
      <c r="L29" s="344">
        <f t="shared" si="1"/>
        <v>445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99</v>
      </c>
      <c r="I32" s="59">
        <f t="shared" si="7"/>
        <v>81</v>
      </c>
      <c r="J32" s="59">
        <f t="shared" si="7"/>
        <v>0</v>
      </c>
      <c r="K32" s="59">
        <f t="shared" si="7"/>
        <v>0</v>
      </c>
      <c r="L32" s="344">
        <f t="shared" si="1"/>
        <v>445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19" top="0.56" bottom="0.4330708661417323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E26" sqref="E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30.09.2010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8</v>
      </c>
      <c r="L16" s="65">
        <v>1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C2" sqref="C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30.09.2010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1673</v>
      </c>
      <c r="D71" s="105">
        <f>SUM(D72:D74)</f>
        <v>1673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1673</v>
      </c>
      <c r="D73" s="108">
        <v>1673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1673</v>
      </c>
      <c r="D96" s="104">
        <f>D85+D80+D75+D71+D95</f>
        <v>1673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1673</v>
      </c>
      <c r="D97" s="104">
        <f>D96+D68+D66</f>
        <v>1673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873</v>
      </c>
      <c r="B109" s="603"/>
      <c r="C109" s="603" t="s">
        <v>386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863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2" right="0.2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30.09.2010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C6" sqref="C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30.09.2010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876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877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878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879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2010-10-18T07:08:20Z</cp:lastPrinted>
  <dcterms:created xsi:type="dcterms:W3CDTF">2000-06-29T12:02:40Z</dcterms:created>
  <dcterms:modified xsi:type="dcterms:W3CDTF">2010-10-20T11:35:10Z</dcterms:modified>
  <cp:category/>
  <cp:version/>
  <cp:contentType/>
  <cp:contentStatus/>
</cp:coreProperties>
</file>