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<sst xmlns="http://schemas.openxmlformats.org/spreadsheetml/2006/main" count="1069" uniqueCount="881">
  <si>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</si>
  <si>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</si>
  <si>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</si>
  <si>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</si>
  <si>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</si>
  <si>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</si>
  <si>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</si>
  <si>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</si>
  <si>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</si>
  <si>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</si>
  <si>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</si>
  <si>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</si>
  <si>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</si>
  <si>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</si>
  <si>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</si>
  <si>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</si>
  <si>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</si>
  <si>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</si>
  <si>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</si>
  <si>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</si>
  <si>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</si>
  <si>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</si>
  <si>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</si>
  <si>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</si>
  <si>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</si>
  <si>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</si>
  <si>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</si>
  <si>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</si>
  <si>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</si>
  <si>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</si>
  <si>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</si>
  <si>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</si>
  <si>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</si>
  <si>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</si>
  <si>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</si>
  <si>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</si>
  <si>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</si>
  <si>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</si>
  <si>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</si>
  <si>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</si>
  <si>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</si>
  <si>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</si>
  <si>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</si>
  <si>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</si>
  <si>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</si>
  <si>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</si>
  <si>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</si>
  <si>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</si>
  <si>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</si>
  <si>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</si>
  <si>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</si>
  <si>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</si>
  <si>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</si>
  <si>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</si>
  <si>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</si>
  <si>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</si>
  <si>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</si>
  <si>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</si>
  <si>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</si>
  <si>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</si>
  <si>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</si>
  <si>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</si>
  <si>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</si>
  <si>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</si>
  <si>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</si>
  <si>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</si>
  <si>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</si>
  <si>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</si>
  <si>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</si>
  <si>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</si>
  <si>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</si>
  <si>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</si>
  <si>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</si>
  <si>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</si>
  <si>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</si>
  <si>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</si>
  <si>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</si>
  <si>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</si>
  <si>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</si>
  <si>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</si>
  <si>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</si>
  <si>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</si>
  <si>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</si>
  <si>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</si>
  <si>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</si>
  <si>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</si>
  <si>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</si>
  <si>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</si>
  <si>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</si>
  <si>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</si>
  <si>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</si>
  <si>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</si>
  <si>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</si>
  <si>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</si>
  <si>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</si>
  <si>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</si>
  <si>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</si>
  <si>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</si>
  <si>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</si>
  <si>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</si>
  <si>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</si>
  <si>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</si>
  <si>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</si>
  <si>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</si>
  <si>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</si>
  <si>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</si>
  <si>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</si>
  <si>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</si>
  <si>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</si>
  <si>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</si>
  <si>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</si>
  <si>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</si>
  <si>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</si>
  <si>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</si>
  <si>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</si>
  <si>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</si>
  <si>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</si>
  <si>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</si>
  <si>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</si>
  <si>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</si>
  <si>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</si>
  <si>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</si>
  <si>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</si>
  <si>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</si>
  <si>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</si>
  <si>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</si>
  <si>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</si>
  <si>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</si>
  <si>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</si>
  <si>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</si>
  <si>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</si>
  <si>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</si>
  <si>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</si>
  <si>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</si>
  <si>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</si>
  <si>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</si>
  <si>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</si>
  <si>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</si>
  <si>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</si>
  <si>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</si>
  <si>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</si>
  <si>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</si>
  <si>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</si>
  <si>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</si>
  <si>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</si>
  <si>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</si>
  <si>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</si>
  <si>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</si>
  <si>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</si>
  <si>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</si>
  <si>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</si>
  <si>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</si>
  <si>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</si>
  <si>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</si>
  <si>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</si>
  <si>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</si>
  <si>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</si>
  <si>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</si>
  <si>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</si>
  <si>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</si>
  <si>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</si>
  <si>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</si>
  <si>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</si>
  <si>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</si>
  <si>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</si>
  <si>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</si>
  <si>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</si>
  <si>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</si>
  <si>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</si>
  <si>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</si>
  <si>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</si>
  <si>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</si>
  <si>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</si>
  <si>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</si>
  <si>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</si>
  <si>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</si>
  <si>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</si>
  <si>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</si>
  <si>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</si>
  <si>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</si>
  <si>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</si>
  <si>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</si>
  <si>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</si>
  <si>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</si>
  <si>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</si>
  <si>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</si>
  <si>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</si>
  <si>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</si>
  <si>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</si>
  <si>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</si>
  <si>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</si>
  <si>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</si>
  <si>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</si>
  <si>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</si>
  <si>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</si>
  <si>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</si>
  <si>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</si>
  <si>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</si>
  <si>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</si>
  <si>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</si>
  <si>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</si>
  <si>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</si>
  <si>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</si>
  <si>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</si>
  <si>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</si>
  <si>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</si>
  <si>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</si>
  <si>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</si>
  <si>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</si>
  <si>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</si>
  <si>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</si>
  <si>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</si>
  <si>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</si>
  <si>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</si>
  <si>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</si>
  <si>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</si>
  <si>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</si>
  <si>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</si>
  <si>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</si>
  <si>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</si>
  <si>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</si>
  <si>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</si>
  <si>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</si>
  <si>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</si>
  <si>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</si>
  <si>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</si>
  <si>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</si>
  <si>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</si>
  <si>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</si>
  <si>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</si>
  <si>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</si>
  <si>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</si>
  <si>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</si>
  <si>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</si>
  <si>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</si>
  <si>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</si>
  <si>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</si>
  <si>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</si>
  <si>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</si>
  <si>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</si>
  <si>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</si>
  <si>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</si>
  <si>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</si>
  <si>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</si>
  <si>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</si>
  <si>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</si>
  <si>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</si>
  <si>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</si>
  <si>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</si>
  <si>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</si>
  <si>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</si>
  <si>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</si>
  <si>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</si>
  <si>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</si>
  <si>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</si>
  <si>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</si>
  <si>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</si>
  <si>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</si>
  <si>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</si>
  <si>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</si>
  <si>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</si>
  <si>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</si>
  <si>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</si>
  <si>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</si>
  <si>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</si>
  <si>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</si>
  <si>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</si>
  <si>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</si>
  <si>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</si>
  <si>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</si>
  <si>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</si>
  <si>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</si>
  <si>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</si>
  <si>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</si>
  <si>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</si>
  <si>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</si>
  <si>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</si>
  <si>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</si>
  <si>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</si>
  <si>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</si>
  <si>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</si>
  <si>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</si>
  <si>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</si>
  <si>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</si>
  <si>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</si>
  <si>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</si>
  <si>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</si>
  <si>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</si>
  <si>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</si>
  <si>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</si>
  <si>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</si>
  <si>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</si>
  <si>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</si>
  <si>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</si>
  <si>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</si>
  <si>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</si>
  <si>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</si>
  <si>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</si>
  <si>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</si>
  <si>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</si>
  <si>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</si>
  <si>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</si>
  <si>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</si>
  <si>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</si>
  <si>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</si>
  <si>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</si>
  <si>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</si>
  <si>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</si>
  <si>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</si>
  <si>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</si>
  <si>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</si>
  <si>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</si>
  <si>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</si>
  <si>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</si>
  <si>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</si>
  <si>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</si>
  <si>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</si>
  <si>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</si>
  <si>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</si>
  <si>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</si>
  <si>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</si>
  <si>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</si>
  <si>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</si>
  <si>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</si>
  <si>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</si>
  <si>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</si>
  <si>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</si>
  <si>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</si>
  <si>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</si>
  <si>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</si>
  <si>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</si>
  <si>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</si>
  <si>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</si>
  <si>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</si>
  <si>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</si>
  <si>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</si>
  <si>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</si>
  <si>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</si>
  <si>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</si>
  <si>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</si>
  <si>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</si>
  <si>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</si>
  <si>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</si>
  <si>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</si>
  <si>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</si>
  <si>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</si>
  <si>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</si>
  <si>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</si>
  <si>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</si>
  <si>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</si>
  <si>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</si>
  <si>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</si>
  <si>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</si>
  <si>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</si>
  <si>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</si>
  <si>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</si>
  <si>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</si>
  <si>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</si>
  <si>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</si>
  <si>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</si>
  <si>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</si>
  <si>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</si>
  <si>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</si>
  <si>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</si>
  <si>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</si>
  <si>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</si>
  <si>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</si>
  <si>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</si>
  <si>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</si>
  <si>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</si>
  <si>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</si>
  <si>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</si>
  <si>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</si>
  <si>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</si>
  <si>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</si>
  <si>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</si>
  <si>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</si>
  <si>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</si>
  <si>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</si>
  <si>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</si>
  <si>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</si>
  <si>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</si>
  <si>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</si>
  <si>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</si>
  <si>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</si>
  <si>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</si>
  <si>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</si>
  <si>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</si>
  <si>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</si>
  <si>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</si>
  <si>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</si>
  <si>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</si>
  <si>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</si>
  <si>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</si>
  <si>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</si>
  <si>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</si>
  <si>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</si>
  <si>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</si>
  <si>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</si>
  <si>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</si>
  <si>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</si>
  <si>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</si>
  <si>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</si>
  <si>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</si>
  <si>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</si>
  <si>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</si>
  <si>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</si>
  <si>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</si>
  <si>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</si>
  <si>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</si>
  <si>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</si>
  <si>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</si>
  <si>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</si>
  <si>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</si>
  <si>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</si>
  <si>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</si>
  <si>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</si>
  <si>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</si>
  <si>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</si>
  <si>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</si>
  <si>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</si>
  <si>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</si>
  <si>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</si>
  <si>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</si>
  <si>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</si>
  <si>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</si>
  <si>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</si>
  <si>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</si>
  <si>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</si>
  <si>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</si>
  <si>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</si>
  <si>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</si>
  <si>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</si>
  <si>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</si>
  <si>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</si>
  <si>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</si>
  <si>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</si>
  <si>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</si>
  <si>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</si>
  <si>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</si>
  <si>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</si>
  <si>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</si>
  <si>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</si>
  <si>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</si>
  <si>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</si>
  <si>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</si>
  <si>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</si>
  <si>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</si>
  <si>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</si>
  <si>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</si>
  <si>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</si>
  <si>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</si>
  <si>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</si>
  <si>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</si>
  <si>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</si>
  <si>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</si>
  <si>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</si>
  <si>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</si>
  <si>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</si>
  <si>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</si>
  <si>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</si>
  <si>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</si>
  <si>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</si>
  <si>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</si>
  <si>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</si>
  <si>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</si>
  <si>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</si>
  <si>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</si>
  <si>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</si>
  <si>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</si>
  <si>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</si>
  <si>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</si>
  <si>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</si>
  <si>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</si>
  <si>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</si>
  <si>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</si>
  <si>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</si>
  <si>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</si>
  <si>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</si>
  <si>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</si>
  <si>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</si>
  <si>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</si>
  <si>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</si>
  <si>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</si>
  <si>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</si>
  <si>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</si>
  <si>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</si>
  <si>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</si>
  <si>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</si>
  <si>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</si>
  <si>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</si>
  <si>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</si>
  <si>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</si>
  <si>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</si>
  <si>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</si>
  <si>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</si>
  <si>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</si>
  <si>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</si>
  <si>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</si>
  <si>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</si>
  <si>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</si>
  <si>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</si>
  <si>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</si>
  <si>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</si>
  <si>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</si>
  <si>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</si>
  <si>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</si>
  <si>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</si>
  <si>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</si>
  <si>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</si>
  <si>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</si>
  <si>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</si>
  <si>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</si>
  <si>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</si>
  <si>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</si>
  <si>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</si>
  <si>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</si>
  <si>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</si>
  <si>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</si>
  <si>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</si>
  <si>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</si>
  <si>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</si>
  <si>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</si>
  <si>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</si>
  <si>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</si>
  <si>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</si>
  <si>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</si>
  <si>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</si>
  <si>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</si>
  <si>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</si>
  <si>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</si>
  <si>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</si>
  <si>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</si>
  <si>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</si>
  <si>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</si>
  <si>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</si>
  <si>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</si>
  <si>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</si>
  <si>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</si>
  <si>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</si>
  <si>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</si>
  <si>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</si>
  <si>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</si>
  <si>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</si>
  <si>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</si>
  <si>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</si>
  <si>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</si>
  <si>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</si>
  <si>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</si>
  <si>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</si>
  <si>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</si>
  <si>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</si>
  <si>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</si>
  <si>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</si>
  <si>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</si>
  <si>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</si>
  <si>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</si>
  <si>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</si>
  <si>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</si>
  <si>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</si>
  <si>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</si>
  <si>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</si>
  <si>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</si>
  <si>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</si>
  <si>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</si>
  <si>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</si>
  <si>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</si>
  <si>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</si>
  <si>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</si>
  <si>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</si>
  <si>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</si>
  <si>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</si>
  <si>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</si>
  <si>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</si>
  <si>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</si>
  <si>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</si>
  <si>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</si>
  <si>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</si>
  <si>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</si>
  <si>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</si>
  <si>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</si>
  <si>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</si>
  <si>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</si>
  <si>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</si>
  <si>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</si>
  <si>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</si>
  <si>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</si>
  <si>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</si>
  <si>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</si>
  <si>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</si>
  <si>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</si>
  <si>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</si>
  <si>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</si>
  <si>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</si>
  <si>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</si>
  <si>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</si>
  <si>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</si>
  <si>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</si>
  <si>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</si>
  <si>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</si>
  <si>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</si>
  <si>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</si>
  <si>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</si>
  <si>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</si>
  <si>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</si>
  <si>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</si>
  <si>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</si>
  <si>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</si>
  <si>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</si>
  <si>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</si>
  <si>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</si>
  <si>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</si>
  <si>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</si>
  <si>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</si>
  <si>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</si>
  <si>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</si>
  <si>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</si>
  <si>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</si>
  <si>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</si>
  <si>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</si>
  <si>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</si>
  <si>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</si>
  <si>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</si>
  <si>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</si>
  <si>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</si>
  <si>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</si>
  <si>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</si>
  <si>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</si>
  <si>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</si>
  <si>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</si>
  <si>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</si>
  <si>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</si>
  <si>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</si>
  <si>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</si>
  <si>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</si>
  <si>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</si>
  <si>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</si>
  <si>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</si>
  <si>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</si>
  <si>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</si>
  <si>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</si>
  <si>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</si>
  <si>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</si>
  <si>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</si>
  <si>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</si>
  <si>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</si>
  <si>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</si>
  <si>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</si>
  <si>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</si>
  <si>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</si>
  <si>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</si>
  <si>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</si>
  <si>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</si>
  <si>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</si>
  <si>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</si>
  <si>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</si>
  <si>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</si>
  <si>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</si>
  <si>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</si>
  <si>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</si>
  <si>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</si>
  <si>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</si>
  <si>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</si>
  <si>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</si>
  <si>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</si>
  <si>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</si>
  <si>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</si>
  <si>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</si>
  <si>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</si>
  <si>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</si>
  <si>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</si>
  <si>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</si>
  <si>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</si>
  <si>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</si>
  <si>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</si>
  <si>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</si>
  <si>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</si>
  <si>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</si>
  <si>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</si>
  <si>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</si>
  <si>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</si>
  <si>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</si>
  <si>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</si>
  <si>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</si>
  <si>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</si>
  <si>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</si>
  <si>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</si>
  <si>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</si>
  <si>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</si>
  <si>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</si>
  <si>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</si>
  <si>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</si>
  <si>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</si>
  <si>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</si>
  <si>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</si>
  <si>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</si>
  <si>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</si>
  <si>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</si>
  <si>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</si>
  <si>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</si>
  <si>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</si>
  <si>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</si>
  <si>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</si>
  <si>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</si>
  <si>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</si>
  <si>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</si>
  <si>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</si>
  <si>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</si>
  <si>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</si>
  <si>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</si>
  <si>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</si>
  <si>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</si>
  <si>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</si>
  <si>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</si>
  <si>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</si>
  <si>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</si>
  <si>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</si>
  <si>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</si>
  <si>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</si>
  <si>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</si>
  <si>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</si>
  <si>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</si>
  <si>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</si>
  <si>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</si>
  <si>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</si>
  <si>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</si>
  <si>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</si>
  <si>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</si>
  <si>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</si>
  <si>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</si>
  <si>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</si>
  <si>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</si>
  <si>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</si>
  <si>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</si>
  <si>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</si>
  <si>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</si>
  <si>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</si>
  <si>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</si>
  <si>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</si>
  <si>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</si>
  <si>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</si>
  <si>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</si>
  <si>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</si>
  <si>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</si>
  <si>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</si>
  <si>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</si>
  <si>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</si>
  <si>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</si>
  <si>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</si>
  <si>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</si>
  <si>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</si>
  <si>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</si>
  <si>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</si>
  <si>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</si>
  <si>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</si>
  <si>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</si>
  <si>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</si>
  <si>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</si>
  <si>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</si>
  <si>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</si>
  <si>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</si>
  <si>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</si>
  <si>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</si>
  <si>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</si>
  <si>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</si>
  <si>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</si>
  <si>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</si>
  <si>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</si>
  <si>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</si>
  <si>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</si>
  <si>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</si>
  <si>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</si>
  <si>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</si>
  <si>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</si>
  <si>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</si>
  <si>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</si>
  <si>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</si>
  <si>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</si>
  <si>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</si>
  <si>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</si>
  <si>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</si>
  <si>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</si>
  <si>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</si>
  <si>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</si>
  <si>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</si>
  <si>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</si>
  <si>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</si>
  <si>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</si>
  <si>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</si>
  <si>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</si>
  <si>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</si>
  <si>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</si>
  <si>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</si>
  <si>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</si>
  <si>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</si>
  <si>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</si>
  <si>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</si>
  <si>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</si>
  <si>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</si>
  <si>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</si>
  <si>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</si>
  <si>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</si>
  <si>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</si>
  <si>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</si>
  <si>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</si>
  <si>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</si>
  <si>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</si>
  <si>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</si>
  <si>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</si>
  <si>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</si>
  <si>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</si>
  <si>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</si>
  <si>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</si>
  <si>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</si>
  <si>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</si>
  <si>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</si>
  <si>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</si>
  <si>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</si>
  <si>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</si>
  <si>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</si>
  <si>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</si>
  <si>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</si>
  <si>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</si>
  <si>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</si>
  <si>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</si>
  <si>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</si>
  <si>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</si>
  <si>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</si>
  <si>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</si>
  <si>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</si>
  <si>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</si>
  <si>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</si>
  <si>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</si>
  <si>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</si>
  <si>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</si>
  <si>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</si>
  <si>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</si>
  <si>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</si>
  <si>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</si>
  <si>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</si>
  <si>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</si>
  <si>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</si>
  <si>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</si>
  <si>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</si>
  <si>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</si>
  <si>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</si>
  <si>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</si>
  <si>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</si>
  <si>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</si>
  <si>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</si>
  <si>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</si>
  <si>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</si>
  <si>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</si>
  <si>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</si>
  <si>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</si>
  <si>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</si>
  <si>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</si>
  <si>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</si>
  <si>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</si>
  <si>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</t>
  </si>
  <si>
    <t>НЕКОНСОЛИДИРАН</t>
  </si>
  <si>
    <t>31.03.2008 г.</t>
  </si>
  <si>
    <t>РГ-05-0086</t>
  </si>
  <si>
    <t>Дата на съставяне: 14.04.2008 г.</t>
  </si>
  <si>
    <t>П.Кръстев</t>
  </si>
  <si>
    <t>14.04.2008 г.</t>
  </si>
  <si>
    <t xml:space="preserve">Дата на съставяне: 14.04.2008 г.                                      </t>
  </si>
  <si>
    <t>Съставител: С.Африканова</t>
  </si>
  <si>
    <t>Ръководител: П.Кръстев</t>
  </si>
  <si>
    <t xml:space="preserve">Дата  на съставяне:14.04.2008 г.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</si>
  <si>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</si>
  <si>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14.04.2008 г.                       </t>
  </si>
  <si>
    <t xml:space="preserve">                                    Съставител: С.Африканова</t>
  </si>
  <si>
    <t>1. "Пътстройинженеринг"АД -гр.Враца</t>
  </si>
  <si>
    <t>2. "Бдин"АД -гр.Видин</t>
  </si>
  <si>
    <t>1."Агротехчаст"АД -гр.Оряхово</t>
  </si>
  <si>
    <t>2. "Ведерник"АД -гр.Белоградчик</t>
  </si>
  <si>
    <t>3."Телб Инвест"АД -гр.Враца</t>
  </si>
  <si>
    <t>4."ЗММ Враца"АД -гр.Враца</t>
  </si>
  <si>
    <t>5."Враца Стил"АД -гр.Враца</t>
  </si>
  <si>
    <r>
      <t xml:space="preserve">Дата на съставяне: </t>
    </r>
    <r>
      <rPr>
        <sz val="10"/>
        <rFont val="Times New Roman"/>
        <family val="1"/>
      </rPr>
      <t>14.04.2008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</si>
</sst>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0">
      <selection activeCell="B4" sqref="B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3</v>
      </c>
      <c r="D18" s="151">
        <v>3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3</v>
      </c>
      <c r="D19" s="155">
        <f>SUM(D11:D18)</f>
        <v>3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38</v>
      </c>
      <c r="H20" s="158">
        <v>38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260</v>
      </c>
      <c r="H21" s="156">
        <f>SUM(H22:H24)</f>
        <v>260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236</v>
      </c>
      <c r="H24" s="152">
        <v>236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298</v>
      </c>
      <c r="H25" s="154">
        <f>H19+H20+H21</f>
        <v>298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-11</v>
      </c>
      <c r="H27" s="154">
        <f>SUM(H28:H30)</f>
        <v>-22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-11</v>
      </c>
      <c r="H29" s="316">
        <v>-22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11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-11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-22</v>
      </c>
      <c r="H33" s="154">
        <f>H27+H31+H32</f>
        <v>-11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314</v>
      </c>
      <c r="D34" s="155">
        <f>SUM(D35:D38)</f>
        <v>314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49</v>
      </c>
      <c r="D35" s="151">
        <v>49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491</v>
      </c>
      <c r="H36" s="154">
        <f>H25+H17+H33</f>
        <v>502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314</v>
      </c>
      <c r="D45" s="155">
        <f>D34+D39+D44</f>
        <v>314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317</v>
      </c>
      <c r="D55" s="155">
        <f>D19+D20+D21+D27+D32+D45+D51+D53+D54</f>
        <v>317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0</v>
      </c>
      <c r="H62" s="152">
        <v>0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3</v>
      </c>
      <c r="D67" s="151">
        <v>17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0</v>
      </c>
      <c r="H68" s="152">
        <v>0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</v>
      </c>
      <c r="H69" s="152">
        <v>1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</v>
      </c>
      <c r="D74" s="151">
        <v>1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5</v>
      </c>
      <c r="D75" s="155">
        <f>SUM(D67:D74)</f>
        <v>18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169</v>
      </c>
      <c r="D88" s="151">
        <v>167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170</v>
      </c>
      <c r="D91" s="155">
        <f>SUM(D87:D90)</f>
        <v>168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175</v>
      </c>
      <c r="D93" s="155">
        <f>D64+D75+D84+D91+D92</f>
        <v>186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492</v>
      </c>
      <c r="D94" s="164">
        <f>D93+D55</f>
        <v>503</v>
      </c>
      <c r="E94" s="449" t="s">
        <v>271</v>
      </c>
      <c r="F94" s="289" t="s">
        <v>272</v>
      </c>
      <c r="G94" s="165">
        <f>G36+G39+G55+G79</f>
        <v>492</v>
      </c>
      <c r="H94" s="165">
        <f>H36+H39+H55+H79</f>
        <v>503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864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D51" sqref="D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15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31.03.2008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0</v>
      </c>
      <c r="D9" s="46">
        <v>0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5</v>
      </c>
      <c r="D10" s="46">
        <v>4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9" t="s">
        <v>295</v>
      </c>
      <c r="G11" s="550">
        <v>2</v>
      </c>
      <c r="H11" s="550">
        <v>1</v>
      </c>
    </row>
    <row r="12" spans="1:8" ht="12">
      <c r="A12" s="298" t="s">
        <v>296</v>
      </c>
      <c r="B12" s="299" t="s">
        <v>297</v>
      </c>
      <c r="C12" s="46">
        <v>6</v>
      </c>
      <c r="D12" s="46">
        <v>5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2</v>
      </c>
      <c r="D13" s="46">
        <v>2</v>
      </c>
      <c r="E13" s="301" t="s">
        <v>52</v>
      </c>
      <c r="F13" s="551" t="s">
        <v>301</v>
      </c>
      <c r="G13" s="548">
        <f>SUM(G9:G12)</f>
        <v>2</v>
      </c>
      <c r="H13" s="548">
        <f>SUM(H9:H12)</f>
        <v>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13</v>
      </c>
      <c r="D19" s="49">
        <f>SUM(D9:D15)+D16</f>
        <v>11</v>
      </c>
      <c r="E19" s="304" t="s">
        <v>318</v>
      </c>
      <c r="F19" s="552" t="s">
        <v>319</v>
      </c>
      <c r="G19" s="550">
        <v>0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0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13</v>
      </c>
      <c r="D28" s="50">
        <f>D26+D19</f>
        <v>11</v>
      </c>
      <c r="E28" s="127" t="s">
        <v>340</v>
      </c>
      <c r="F28" s="554" t="s">
        <v>341</v>
      </c>
      <c r="G28" s="548">
        <f>G13+G15+G24</f>
        <v>2</v>
      </c>
      <c r="H28" s="548">
        <f>H13+H15+H24</f>
        <v>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11</v>
      </c>
      <c r="H30" s="53">
        <f>IF((D28-H28)&gt;0,D28-H28,0)</f>
        <v>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13</v>
      </c>
      <c r="D33" s="49">
        <f>D28+D31+D32</f>
        <v>11</v>
      </c>
      <c r="E33" s="127" t="s">
        <v>356</v>
      </c>
      <c r="F33" s="554" t="s">
        <v>357</v>
      </c>
      <c r="G33" s="53">
        <f>G32+G31+G28</f>
        <v>2</v>
      </c>
      <c r="H33" s="53">
        <f>H32+H31+H28</f>
        <v>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11</v>
      </c>
      <c r="H34" s="548">
        <f>IF((D33-H33)&gt;0,D33-H33,0)</f>
        <v>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11</v>
      </c>
      <c r="H39" s="559">
        <f>IF(H34&gt;0,IF(D35+H34&lt;0,0,D35+H34),IF(D34-D35&lt;0,D35-D34,0))</f>
        <v>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11</v>
      </c>
      <c r="H41" s="52">
        <f>IF(H39-H40&gt;0,H39-H40,0)</f>
        <v>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13</v>
      </c>
      <c r="D42" s="53">
        <f>D33+D35+D39</f>
        <v>11</v>
      </c>
      <c r="E42" s="128" t="s">
        <v>383</v>
      </c>
      <c r="F42" s="129" t="s">
        <v>384</v>
      </c>
      <c r="G42" s="53">
        <f>G39+G33</f>
        <v>13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864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2" right="0.18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31.03.2008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16</v>
      </c>
      <c r="D10" s="54">
        <v>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-6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-7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1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0</v>
      </c>
      <c r="D42" s="55">
        <f>SUM(D34:D41)</f>
        <v>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2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168</v>
      </c>
      <c r="D44" s="132">
        <v>32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170</v>
      </c>
      <c r="D45" s="55">
        <f>D44+D43</f>
        <v>31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170</v>
      </c>
      <c r="D46" s="56">
        <v>31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">
      <selection activeCell="J39" sqref="J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31.03.2008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38</v>
      </c>
      <c r="F11" s="58">
        <f>'справка №1-БАЛАНС'!H22</f>
        <v>24</v>
      </c>
      <c r="G11" s="58">
        <f>'справка №1-БАЛАНС'!H23</f>
        <v>0</v>
      </c>
      <c r="H11" s="60">
        <v>236</v>
      </c>
      <c r="I11" s="58">
        <f>'справка №1-БАЛАНС'!H28+'справка №1-БАЛАНС'!H31</f>
        <v>11</v>
      </c>
      <c r="J11" s="58">
        <f>'справка №1-БАЛАНС'!H29+'справка №1-БАЛАНС'!H32</f>
        <v>-22</v>
      </c>
      <c r="K11" s="60">
        <v>0</v>
      </c>
      <c r="L11" s="344">
        <f>SUM(C11:K11)</f>
        <v>502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38</v>
      </c>
      <c r="F15" s="61">
        <f t="shared" si="2"/>
        <v>24</v>
      </c>
      <c r="G15" s="61">
        <f t="shared" si="2"/>
        <v>0</v>
      </c>
      <c r="H15" s="61">
        <f t="shared" si="2"/>
        <v>236</v>
      </c>
      <c r="I15" s="61">
        <f t="shared" si="2"/>
        <v>11</v>
      </c>
      <c r="J15" s="61">
        <f t="shared" si="2"/>
        <v>-22</v>
      </c>
      <c r="K15" s="61">
        <f t="shared" si="2"/>
        <v>0</v>
      </c>
      <c r="L15" s="344">
        <f t="shared" si="1"/>
        <v>502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</v>
      </c>
      <c r="K16" s="60">
        <v>0</v>
      </c>
      <c r="L16" s="344">
        <f t="shared" si="1"/>
        <v>-11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-11</v>
      </c>
      <c r="J20" s="60">
        <v>11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38</v>
      </c>
      <c r="F29" s="59">
        <f t="shared" si="6"/>
        <v>24</v>
      </c>
      <c r="G29" s="59">
        <f t="shared" si="6"/>
        <v>0</v>
      </c>
      <c r="H29" s="59">
        <f t="shared" si="6"/>
        <v>236</v>
      </c>
      <c r="I29" s="59">
        <f t="shared" si="6"/>
        <v>0</v>
      </c>
      <c r="J29" s="59">
        <f t="shared" si="6"/>
        <v>-22</v>
      </c>
      <c r="K29" s="59">
        <f t="shared" si="6"/>
        <v>0</v>
      </c>
      <c r="L29" s="344">
        <f t="shared" si="1"/>
        <v>491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38</v>
      </c>
      <c r="F32" s="59">
        <f t="shared" si="7"/>
        <v>24</v>
      </c>
      <c r="G32" s="59">
        <f t="shared" si="7"/>
        <v>0</v>
      </c>
      <c r="H32" s="59">
        <f t="shared" si="7"/>
        <v>236</v>
      </c>
      <c r="I32" s="59">
        <f t="shared" si="7"/>
        <v>0</v>
      </c>
      <c r="J32" s="59">
        <f t="shared" si="7"/>
        <v>-22</v>
      </c>
      <c r="K32" s="59">
        <f t="shared" si="7"/>
        <v>0</v>
      </c>
      <c r="L32" s="344">
        <f t="shared" si="1"/>
        <v>491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F2" sqref="F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15">
      <c r="A3" s="599" t="s">
        <v>6</v>
      </c>
      <c r="B3" s="600"/>
      <c r="C3" s="601" t="str">
        <f>'справка №1-БАЛАНС'!E5</f>
        <v>31.03.2008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6</v>
      </c>
      <c r="L16" s="65">
        <v>0</v>
      </c>
      <c r="M16" s="65">
        <v>0</v>
      </c>
      <c r="N16" s="74">
        <f t="shared" si="4"/>
        <v>6</v>
      </c>
      <c r="O16" s="65">
        <v>0</v>
      </c>
      <c r="P16" s="65">
        <v>0</v>
      </c>
      <c r="Q16" s="74">
        <f aca="true" t="shared" si="5" ref="Q16:Q25">N16+O16-P16</f>
        <v>6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9</v>
      </c>
      <c r="E17" s="194">
        <f>SUM(E9:E16)</f>
        <v>0</v>
      </c>
      <c r="F17" s="194">
        <f>SUM(F9:F16)</f>
        <v>0</v>
      </c>
      <c r="G17" s="74">
        <f t="shared" si="2"/>
        <v>9</v>
      </c>
      <c r="H17" s="75">
        <f>SUM(H9:H16)</f>
        <v>0</v>
      </c>
      <c r="I17" s="75">
        <f>SUM(I9:I16)</f>
        <v>0</v>
      </c>
      <c r="J17" s="74">
        <f t="shared" si="3"/>
        <v>9</v>
      </c>
      <c r="K17" s="75">
        <f>SUM(K9:K16)</f>
        <v>6</v>
      </c>
      <c r="L17" s="75">
        <f>SUM(L9:L16)</f>
        <v>0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314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314</v>
      </c>
      <c r="H27" s="70">
        <f t="shared" si="8"/>
        <v>0</v>
      </c>
      <c r="I27" s="70">
        <f t="shared" si="8"/>
        <v>0</v>
      </c>
      <c r="J27" s="71">
        <f t="shared" si="3"/>
        <v>314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49</v>
      </c>
      <c r="E28" s="189">
        <v>0</v>
      </c>
      <c r="F28" s="189">
        <v>0</v>
      </c>
      <c r="G28" s="74">
        <f t="shared" si="2"/>
        <v>49</v>
      </c>
      <c r="H28" s="65">
        <v>0</v>
      </c>
      <c r="I28" s="65">
        <v>0</v>
      </c>
      <c r="J28" s="74">
        <f t="shared" si="3"/>
        <v>49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49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314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314</v>
      </c>
      <c r="H38" s="75">
        <f t="shared" si="12"/>
        <v>0</v>
      </c>
      <c r="I38" s="75">
        <f t="shared" si="12"/>
        <v>0</v>
      </c>
      <c r="J38" s="74">
        <f t="shared" si="3"/>
        <v>314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323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323</v>
      </c>
      <c r="H40" s="438">
        <f t="shared" si="13"/>
        <v>0</v>
      </c>
      <c r="I40" s="438">
        <f t="shared" si="13"/>
        <v>0</v>
      </c>
      <c r="J40" s="438">
        <f t="shared" si="13"/>
        <v>323</v>
      </c>
      <c r="K40" s="438">
        <f t="shared" si="13"/>
        <v>6</v>
      </c>
      <c r="L40" s="438">
        <f t="shared" si="13"/>
        <v>0</v>
      </c>
      <c r="M40" s="438">
        <f t="shared" si="13"/>
        <v>0</v>
      </c>
      <c r="N40" s="438">
        <f t="shared" si="13"/>
        <v>6</v>
      </c>
      <c r="O40" s="438">
        <f t="shared" si="13"/>
        <v>0</v>
      </c>
      <c r="P40" s="438">
        <f t="shared" si="13"/>
        <v>0</v>
      </c>
      <c r="Q40" s="438">
        <f t="shared" si="13"/>
        <v>6</v>
      </c>
      <c r="R40" s="438">
        <f t="shared" si="13"/>
        <v>317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31.03.2008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3</v>
      </c>
      <c r="D24" s="119">
        <f>SUM(D25:D27)</f>
        <v>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3</v>
      </c>
      <c r="D26" s="108">
        <v>3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</v>
      </c>
      <c r="D95" s="108">
        <v>1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863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15">
      <c r="A5" s="501" t="s">
        <v>6</v>
      </c>
      <c r="B5" s="611" t="str">
        <f>'справка №1-БАЛАНС'!E5</f>
        <v>31.03.2008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281419</v>
      </c>
      <c r="D12" s="98">
        <v>0</v>
      </c>
      <c r="E12" s="98">
        <v>0</v>
      </c>
      <c r="F12" s="98">
        <v>314</v>
      </c>
      <c r="G12" s="98">
        <v>0</v>
      </c>
      <c r="H12" s="98">
        <v>0</v>
      </c>
      <c r="I12" s="434">
        <f>F12+G12-H12</f>
        <v>314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281419</v>
      </c>
      <c r="D17" s="85">
        <f t="shared" si="1"/>
        <v>0</v>
      </c>
      <c r="E17" s="85">
        <f t="shared" si="1"/>
        <v>0</v>
      </c>
      <c r="F17" s="85">
        <f t="shared" si="1"/>
        <v>314</v>
      </c>
      <c r="G17" s="85">
        <f t="shared" si="1"/>
        <v>0</v>
      </c>
      <c r="H17" s="85">
        <f t="shared" si="1"/>
        <v>0</v>
      </c>
      <c r="I17" s="434">
        <f t="shared" si="0"/>
        <v>314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864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31.03.2008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30</v>
      </c>
      <c r="D12" s="441">
        <v>50</v>
      </c>
      <c r="E12" s="441">
        <v>0</v>
      </c>
      <c r="F12" s="443">
        <f>C12-E12</f>
        <v>30</v>
      </c>
    </row>
    <row r="13" spans="1:6" ht="12.75">
      <c r="A13" s="36" t="s">
        <v>874</v>
      </c>
      <c r="B13" s="37"/>
      <c r="C13" s="441">
        <v>19</v>
      </c>
      <c r="D13" s="441">
        <v>50</v>
      </c>
      <c r="E13" s="441">
        <v>0</v>
      </c>
      <c r="F13" s="443">
        <f aca="true" t="shared" si="0" ref="F13:F26">C13-E13</f>
        <v>19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49</v>
      </c>
      <c r="D27" s="429"/>
      <c r="E27" s="429">
        <f>SUM(E12:E26)</f>
        <v>0</v>
      </c>
      <c r="F27" s="442">
        <f>SUM(F12:F26)</f>
        <v>49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876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877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878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879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314</v>
      </c>
      <c r="D79" s="429"/>
      <c r="E79" s="429">
        <f>E78+E61+E44+E27</f>
        <v>0</v>
      </c>
      <c r="F79" s="442">
        <f>F78+F61+F44+F27</f>
        <v>314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2008-04-10T13:40:44Z</cp:lastPrinted>
  <dcterms:created xsi:type="dcterms:W3CDTF">2000-06-29T12:02:40Z</dcterms:created>
  <dcterms:modified xsi:type="dcterms:W3CDTF">2008-04-10T13:40:45Z</dcterms:modified>
  <cp:category/>
  <cp:version/>
  <cp:contentType/>
  <cp:contentStatus/>
</cp:coreProperties>
</file>