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<sst xmlns="http://schemas.openxmlformats.org/spreadsheetml/2006/main" count="1069" uniqueCount="879">
  <si>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</si>
  <si>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</si>
  <si>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</si>
  <si>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</si>
  <si>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</si>
  <si>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</si>
  <si>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</si>
  <si>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</si>
  <si>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</si>
  <si>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</si>
  <si>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</si>
  <si>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</si>
  <si>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</si>
  <si>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</si>
  <si>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</si>
  <si>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</si>
  <si>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</si>
  <si>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</si>
  <si>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</si>
  <si>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</si>
  <si>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</si>
  <si>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</si>
  <si>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</si>
  <si>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</si>
  <si>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</si>
  <si>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</si>
  <si>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</si>
  <si>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</si>
  <si>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</si>
  <si>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</si>
  <si>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</si>
  <si>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</si>
  <si>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</si>
  <si>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</si>
  <si>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</si>
  <si>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</si>
  <si>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</si>
  <si>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</si>
  <si>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</si>
  <si>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</si>
  <si>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</si>
  <si>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</si>
  <si>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</si>
  <si>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</si>
  <si>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</si>
  <si>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</si>
  <si>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</si>
  <si>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</si>
  <si>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</si>
  <si>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</si>
  <si>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</si>
  <si>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</si>
  <si>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</si>
  <si>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</si>
  <si>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</si>
  <si>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</si>
  <si>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</si>
  <si>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</si>
  <si>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</si>
  <si>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</si>
  <si>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</si>
  <si>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</si>
  <si>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</si>
  <si>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</si>
  <si>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</si>
  <si>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</si>
  <si>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</si>
  <si>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</si>
  <si>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</si>
  <si>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</si>
  <si>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</si>
  <si>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</si>
  <si>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</si>
  <si>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</si>
  <si>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</si>
  <si>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</si>
  <si>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</si>
  <si>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</si>
  <si>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</si>
  <si>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</si>
  <si>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</si>
  <si>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</si>
  <si>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</si>
  <si>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</si>
  <si>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</si>
  <si>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</si>
  <si>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</si>
  <si>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</si>
  <si>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</si>
  <si>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</si>
  <si>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</si>
  <si>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</si>
  <si>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</si>
  <si>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</si>
  <si>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</si>
  <si>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</si>
  <si>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</si>
  <si>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</si>
  <si>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</si>
  <si>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</si>
  <si>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</si>
  <si>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</si>
  <si>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</si>
  <si>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</si>
  <si>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</si>
  <si>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</si>
  <si>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</si>
  <si>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</si>
  <si>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</si>
  <si>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</si>
  <si>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</si>
  <si>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</si>
  <si>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</si>
  <si>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</si>
  <si>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</si>
  <si>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</si>
  <si>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</si>
  <si>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</si>
  <si>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</si>
  <si>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</si>
  <si>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</si>
  <si>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</si>
  <si>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</si>
  <si>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</si>
  <si>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</si>
  <si>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</si>
  <si>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</si>
  <si>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</si>
  <si>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</si>
  <si>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</si>
  <si>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</si>
  <si>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</si>
  <si>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</si>
  <si>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</si>
  <si>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</si>
  <si>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</si>
  <si>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</si>
  <si>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</si>
  <si>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</si>
  <si>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</si>
  <si>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</si>
  <si>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</si>
  <si>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</si>
  <si>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</si>
  <si>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</si>
  <si>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</si>
  <si>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</si>
  <si>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</si>
  <si>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</si>
  <si>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</si>
  <si>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</si>
  <si>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</si>
  <si>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</si>
  <si>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</si>
  <si>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</si>
  <si>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</si>
  <si>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</si>
  <si>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</si>
  <si>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</si>
  <si>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</si>
  <si>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</si>
  <si>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</si>
  <si>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</si>
  <si>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</si>
  <si>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</si>
  <si>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</si>
  <si>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</si>
  <si>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</si>
  <si>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</si>
  <si>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</si>
  <si>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</si>
  <si>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</si>
  <si>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</si>
  <si>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</si>
  <si>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</si>
  <si>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</si>
  <si>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</si>
  <si>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</si>
  <si>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</si>
  <si>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</si>
  <si>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</si>
  <si>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</si>
  <si>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</si>
  <si>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</si>
  <si>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</si>
  <si>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</si>
  <si>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</si>
  <si>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</si>
  <si>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</si>
  <si>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</si>
  <si>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</si>
  <si>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</si>
  <si>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</si>
  <si>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</si>
  <si>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</si>
  <si>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</si>
  <si>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</si>
  <si>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</si>
  <si>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</si>
  <si>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</si>
  <si>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</si>
  <si>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</si>
  <si>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</si>
  <si>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</si>
  <si>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</si>
  <si>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</si>
  <si>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</si>
  <si>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</si>
  <si>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</si>
  <si>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</si>
  <si>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</si>
  <si>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</si>
  <si>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</si>
  <si>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</si>
  <si>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</si>
  <si>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</si>
  <si>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</si>
  <si>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</si>
  <si>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</si>
  <si>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</si>
  <si>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</si>
  <si>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</si>
  <si>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</si>
  <si>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</si>
  <si>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</si>
  <si>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</si>
  <si>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</si>
  <si>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</si>
  <si>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</si>
  <si>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</si>
  <si>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</si>
  <si>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</si>
  <si>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</si>
  <si>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</si>
  <si>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</si>
  <si>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</si>
  <si>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</si>
  <si>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</si>
  <si>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</si>
  <si>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</si>
  <si>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</si>
  <si>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</si>
  <si>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</si>
  <si>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</si>
  <si>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</si>
  <si>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</si>
  <si>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</si>
  <si>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</si>
  <si>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</si>
  <si>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</si>
  <si>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</si>
  <si>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</si>
  <si>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</si>
  <si>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</si>
  <si>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</si>
  <si>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</si>
  <si>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</si>
  <si>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</si>
  <si>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</si>
  <si>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</si>
  <si>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</si>
  <si>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</si>
  <si>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</si>
  <si>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</si>
  <si>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</si>
  <si>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</si>
  <si>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</si>
  <si>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</si>
  <si>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</si>
  <si>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</si>
  <si>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</si>
  <si>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</si>
  <si>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</si>
  <si>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</si>
  <si>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</si>
  <si>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</si>
  <si>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</si>
  <si>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</si>
  <si>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</si>
  <si>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</si>
  <si>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</si>
  <si>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</si>
  <si>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</si>
  <si>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</si>
  <si>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</si>
  <si>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</si>
  <si>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</si>
  <si>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</si>
  <si>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</si>
  <si>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</si>
  <si>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</si>
  <si>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</si>
  <si>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</si>
  <si>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</si>
  <si>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</si>
  <si>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</si>
  <si>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</si>
  <si>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</si>
  <si>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</si>
  <si>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</si>
  <si>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</si>
  <si>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</si>
  <si>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</si>
  <si>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</si>
  <si>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</si>
  <si>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</si>
  <si>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</si>
  <si>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</si>
  <si>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</si>
  <si>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</si>
  <si>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</si>
  <si>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</si>
  <si>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</si>
  <si>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</si>
  <si>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</si>
  <si>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</si>
  <si>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</si>
  <si>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</si>
  <si>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</si>
  <si>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</si>
  <si>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</si>
  <si>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</si>
  <si>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</si>
  <si>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</si>
  <si>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</si>
  <si>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</si>
  <si>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</si>
  <si>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</si>
  <si>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</si>
  <si>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</si>
  <si>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</si>
  <si>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</si>
  <si>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</si>
  <si>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</si>
  <si>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</si>
  <si>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</si>
  <si>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</si>
  <si>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</si>
  <si>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</si>
  <si>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</si>
  <si>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</si>
  <si>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</si>
  <si>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</si>
  <si>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</si>
  <si>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</si>
  <si>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</si>
  <si>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</si>
  <si>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</si>
  <si>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</si>
  <si>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</si>
  <si>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</si>
  <si>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</si>
  <si>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</si>
  <si>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</si>
  <si>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</si>
  <si>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</si>
  <si>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</si>
  <si>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</si>
  <si>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</si>
  <si>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</si>
  <si>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</si>
  <si>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</si>
  <si>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</si>
  <si>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</si>
  <si>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</si>
  <si>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</si>
  <si>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</si>
  <si>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</si>
  <si>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</si>
  <si>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</si>
  <si>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</si>
  <si>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</si>
  <si>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</si>
  <si>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</si>
  <si>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</si>
  <si>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</si>
  <si>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</si>
  <si>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</si>
  <si>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</si>
  <si>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</si>
  <si>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</si>
  <si>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</si>
  <si>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</si>
  <si>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</si>
  <si>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</si>
  <si>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</si>
  <si>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</si>
  <si>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</si>
  <si>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</si>
  <si>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</si>
  <si>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</si>
  <si>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</si>
  <si>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</si>
  <si>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</si>
  <si>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</si>
  <si>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</si>
  <si>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</si>
  <si>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</si>
  <si>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</si>
  <si>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</si>
  <si>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</si>
  <si>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</si>
  <si>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</si>
  <si>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</si>
  <si>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</si>
  <si>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</si>
  <si>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</si>
  <si>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</si>
  <si>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</si>
  <si>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</si>
  <si>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</si>
  <si>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</si>
  <si>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</si>
  <si>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</si>
  <si>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</si>
  <si>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</si>
  <si>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</si>
  <si>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</si>
  <si>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</si>
  <si>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</si>
  <si>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</si>
  <si>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</si>
  <si>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</si>
  <si>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</si>
  <si>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</si>
  <si>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</si>
  <si>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</si>
  <si>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</si>
  <si>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</si>
  <si>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</si>
  <si>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</si>
  <si>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</si>
  <si>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</si>
  <si>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</si>
  <si>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</si>
  <si>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</si>
  <si>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</si>
  <si>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</si>
  <si>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</si>
  <si>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</si>
  <si>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</si>
  <si>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</si>
  <si>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</si>
  <si>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</si>
  <si>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</si>
  <si>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</si>
  <si>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</si>
  <si>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</si>
  <si>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</si>
  <si>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</si>
  <si>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</si>
  <si>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</si>
  <si>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</si>
  <si>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</si>
  <si>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</si>
  <si>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</si>
  <si>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</si>
  <si>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</si>
  <si>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</si>
  <si>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</si>
  <si>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</si>
  <si>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</si>
  <si>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</si>
  <si>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</si>
  <si>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</si>
  <si>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</si>
  <si>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</si>
  <si>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</si>
  <si>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</si>
  <si>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</si>
  <si>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</si>
  <si>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</si>
  <si>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</si>
  <si>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</si>
  <si>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</si>
  <si>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</si>
  <si>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</si>
  <si>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</si>
  <si>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</si>
  <si>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</si>
  <si>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</si>
  <si>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</si>
  <si>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</si>
  <si>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</si>
  <si>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</si>
  <si>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</si>
  <si>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</si>
  <si>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</si>
  <si>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</si>
  <si>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</si>
  <si>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</si>
  <si>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</si>
  <si>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</si>
  <si>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</si>
  <si>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</si>
  <si>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</si>
  <si>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</si>
  <si>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</si>
  <si>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</si>
  <si>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</si>
  <si>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</si>
  <si>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</si>
  <si>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</si>
  <si>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</si>
  <si>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</si>
  <si>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</si>
  <si>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</si>
  <si>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</si>
  <si>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</si>
  <si>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</si>
  <si>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</si>
  <si>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</si>
  <si>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</si>
  <si>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</si>
  <si>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</si>
  <si>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</si>
  <si>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</si>
  <si>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</si>
  <si>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</si>
  <si>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</si>
  <si>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</si>
  <si>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</si>
  <si>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</si>
  <si>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</si>
  <si>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</si>
  <si>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</si>
  <si>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</si>
  <si>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</si>
  <si>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</si>
  <si>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</si>
  <si>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</si>
  <si>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</si>
  <si>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</si>
  <si>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</si>
  <si>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</si>
  <si>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</si>
  <si>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</si>
  <si>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</si>
  <si>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</si>
  <si>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</si>
  <si>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</si>
  <si>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</si>
  <si>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</si>
  <si>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</si>
  <si>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</si>
  <si>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</si>
  <si>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</si>
  <si>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</si>
  <si>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</si>
  <si>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</si>
  <si>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</si>
  <si>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</si>
  <si>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</si>
  <si>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</si>
  <si>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</si>
  <si>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</si>
  <si>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</si>
  <si>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</si>
  <si>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</si>
  <si>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</si>
  <si>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</si>
  <si>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</si>
  <si>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</si>
  <si>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</si>
  <si>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</si>
  <si>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</si>
  <si>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</si>
  <si>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</si>
  <si>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</si>
  <si>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</si>
  <si>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</si>
  <si>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</si>
  <si>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</si>
  <si>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</si>
  <si>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</si>
  <si>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</si>
  <si>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</si>
  <si>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</si>
  <si>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</si>
  <si>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</si>
  <si>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</si>
  <si>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</si>
  <si>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</si>
  <si>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</si>
  <si>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</si>
  <si>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</si>
  <si>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</si>
  <si>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</si>
  <si>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</si>
  <si>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</si>
  <si>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</si>
  <si>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</si>
  <si>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</si>
  <si>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</si>
  <si>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</si>
  <si>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</si>
  <si>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</si>
  <si>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</si>
  <si>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</si>
  <si>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</si>
  <si>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</si>
  <si>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</si>
  <si>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</si>
  <si>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</si>
  <si>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</si>
  <si>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</si>
  <si>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</si>
  <si>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</si>
  <si>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</si>
  <si>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</si>
  <si>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</si>
  <si>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</si>
  <si>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</si>
  <si>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</si>
  <si>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</si>
  <si>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</si>
  <si>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</si>
  <si>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</si>
  <si>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</si>
  <si>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</si>
  <si>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</si>
  <si>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</si>
  <si>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</si>
  <si>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</si>
  <si>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</si>
  <si>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</si>
  <si>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</si>
  <si>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</si>
  <si>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</si>
  <si>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</si>
  <si>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</si>
  <si>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</si>
  <si>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</si>
  <si>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</si>
  <si>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</si>
  <si>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</si>
  <si>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</si>
  <si>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</si>
  <si>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</si>
  <si>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</si>
  <si>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</si>
  <si>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</si>
  <si>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</si>
  <si>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</si>
  <si>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</si>
  <si>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</si>
  <si>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</si>
  <si>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</si>
  <si>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</si>
  <si>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</si>
  <si>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</si>
  <si>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</si>
  <si>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</si>
  <si>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</si>
  <si>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</si>
  <si>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</si>
  <si>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</si>
  <si>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</si>
  <si>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</si>
  <si>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</si>
  <si>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</si>
  <si>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</si>
  <si>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</si>
  <si>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</si>
  <si>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</si>
  <si>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</si>
  <si>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</si>
  <si>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</si>
  <si>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</si>
  <si>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</si>
  <si>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</si>
  <si>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</si>
  <si>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</si>
  <si>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</si>
  <si>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</si>
  <si>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</si>
  <si>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</si>
  <si>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</si>
  <si>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</si>
  <si>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</si>
  <si>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</si>
  <si>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</si>
  <si>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</si>
  <si>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</si>
  <si>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</si>
  <si>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</si>
  <si>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</si>
  <si>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</si>
  <si>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</si>
  <si>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</si>
  <si>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</si>
  <si>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</si>
  <si>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</si>
  <si>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</si>
  <si>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</si>
  <si>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</si>
  <si>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</si>
  <si>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</si>
  <si>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</si>
  <si>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</si>
  <si>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</si>
  <si>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</si>
  <si>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</si>
  <si>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</si>
  <si>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</si>
  <si>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</si>
  <si>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</si>
  <si>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</si>
  <si>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</si>
  <si>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</si>
  <si>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</si>
  <si>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</si>
  <si>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</si>
  <si>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</si>
  <si>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</si>
  <si>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</si>
  <si>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</si>
  <si>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</si>
  <si>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</si>
  <si>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</si>
  <si>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</si>
  <si>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</si>
  <si>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</si>
  <si>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</si>
  <si>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</si>
  <si>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</si>
  <si>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</si>
  <si>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</si>
  <si>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</si>
  <si>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</si>
  <si>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</si>
  <si>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</si>
  <si>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</si>
  <si>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</si>
  <si>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</si>
  <si>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</si>
  <si>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</si>
  <si>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</si>
  <si>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</si>
  <si>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</si>
  <si>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</si>
  <si>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</si>
  <si>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</si>
  <si>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</si>
  <si>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</si>
  <si>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</si>
  <si>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</si>
  <si>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</si>
  <si>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</si>
  <si>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</si>
  <si>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</si>
  <si>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</si>
  <si>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</si>
  <si>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</si>
  <si>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</si>
  <si>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</si>
  <si>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</si>
  <si>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</si>
  <si>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</si>
  <si>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</si>
  <si>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</si>
  <si>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</si>
  <si>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</si>
  <si>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</si>
  <si>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</si>
  <si>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</si>
  <si>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</si>
  <si>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</si>
  <si>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</si>
  <si>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</si>
  <si>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</si>
  <si>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</si>
  <si>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</si>
  <si>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</si>
  <si>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</si>
  <si>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</si>
  <si>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</si>
  <si>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</si>
  <si>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</si>
  <si>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</si>
  <si>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</si>
  <si>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</si>
  <si>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</si>
  <si>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</si>
  <si>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</si>
  <si>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</si>
  <si>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</si>
  <si>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</si>
  <si>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</si>
  <si>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</si>
  <si>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</si>
  <si>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</si>
  <si>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</si>
  <si>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</si>
  <si>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</si>
  <si>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</si>
  <si>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</si>
  <si>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</si>
  <si>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</si>
  <si>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</si>
  <si>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</si>
  <si>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</si>
  <si>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</si>
  <si>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</si>
  <si>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</si>
  <si>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</si>
  <si>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</si>
  <si>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</si>
  <si>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</si>
  <si>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</si>
  <si>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</si>
  <si>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</si>
  <si>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</si>
  <si>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</si>
  <si>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</si>
  <si>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</si>
  <si>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</si>
  <si>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</si>
  <si>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</si>
  <si>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</si>
  <si>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</si>
  <si>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</si>
  <si>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</si>
  <si>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</si>
  <si>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</si>
  <si>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</si>
  <si>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</si>
  <si>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</si>
  <si>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</si>
  <si>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</si>
  <si>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</si>
  <si>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</si>
  <si>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</si>
  <si>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</si>
  <si>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</si>
  <si>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</si>
  <si>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</si>
  <si>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</si>
  <si>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</si>
  <si>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</si>
  <si>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</si>
  <si>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</si>
  <si>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</si>
  <si>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</si>
  <si>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</si>
  <si>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</si>
  <si>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</si>
  <si>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</si>
  <si>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</si>
  <si>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</si>
  <si>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</si>
  <si>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</si>
  <si>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</si>
  <si>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</si>
  <si>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</si>
  <si>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</si>
  <si>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</si>
  <si>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</si>
  <si>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</si>
  <si>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</si>
  <si>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</si>
  <si>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</si>
  <si>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</si>
  <si>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</si>
  <si>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</si>
  <si>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</si>
  <si>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</si>
  <si>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</si>
  <si>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</si>
  <si>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</si>
  <si>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</si>
  <si>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</si>
  <si>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 xml:space="preserve">31.03.2014г </t>
  </si>
  <si>
    <t>Дата на съставяне: 10.04.2014 г</t>
  </si>
  <si>
    <t>10.04.2014 г.</t>
  </si>
  <si>
    <t xml:space="preserve">Дата на съставяне: 10.04.2014 г.                                </t>
  </si>
  <si>
    <t xml:space="preserve">Дата  на съставяне: 10.04.2014 г.                                                                                                                                </t>
  </si>
  <si>
    <t xml:space="preserve">Дата на съставяне: 10.04.2014 г. </t>
  </si>
  <si>
    <t>Дата на съставяне: 10.04.2014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</si>
</sst>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212</v>
      </c>
      <c r="H21" s="156">
        <f>SUM(H22:H24)</f>
        <v>212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188</v>
      </c>
      <c r="H24" s="152">
        <v>188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231</v>
      </c>
      <c r="H25" s="154">
        <f>H19+H20+H21</f>
        <v>231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28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28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-21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7</v>
      </c>
      <c r="H33" s="154">
        <f>H27+H31+H32</f>
        <v>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453</v>
      </c>
      <c r="H36" s="154">
        <f>H25+H17+H33</f>
        <v>474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1530</v>
      </c>
      <c r="H61" s="154">
        <f>SUM(H62:H68)</f>
        <v>1527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1522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0</v>
      </c>
      <c r="E67" s="237" t="s">
        <v>210</v>
      </c>
      <c r="F67" s="242" t="s">
        <v>211</v>
      </c>
      <c r="G67" s="152">
        <v>2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3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1</v>
      </c>
      <c r="E71" s="253" t="s">
        <v>47</v>
      </c>
      <c r="F71" s="273" t="s">
        <v>225</v>
      </c>
      <c r="G71" s="161">
        <f>G59+G60+G61+G69+G70</f>
        <v>1530</v>
      </c>
      <c r="H71" s="161">
        <f>H59+H60+H61+H69+H70</f>
        <v>1527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27</v>
      </c>
      <c r="D74" s="151">
        <v>27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27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1530</v>
      </c>
      <c r="H79" s="162">
        <f>H71+H74+H75+H76</f>
        <v>1527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19</v>
      </c>
      <c r="D88" s="151">
        <v>17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1661</v>
      </c>
      <c r="D90" s="151">
        <v>1680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1682</v>
      </c>
      <c r="D91" s="155">
        <f>SUM(D87:D90)</f>
        <v>1699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1709</v>
      </c>
      <c r="D93" s="155">
        <f>D64+D75+D84+D91+D92</f>
        <v>1727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1983</v>
      </c>
      <c r="D94" s="164">
        <f>D93+D55</f>
        <v>2001</v>
      </c>
      <c r="E94" s="448" t="s">
        <v>271</v>
      </c>
      <c r="F94" s="289" t="s">
        <v>272</v>
      </c>
      <c r="G94" s="165">
        <f>G36+G39+G55+G79</f>
        <v>1983</v>
      </c>
      <c r="H94" s="165">
        <f>H36+H39+H55+H79</f>
        <v>2001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4" sqref="C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31.03.2014г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0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9</v>
      </c>
      <c r="D10" s="46">
        <v>8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8</v>
      </c>
      <c r="H11" s="549">
        <v>9</v>
      </c>
    </row>
    <row r="12" spans="1:8" ht="12">
      <c r="A12" s="298" t="s">
        <v>296</v>
      </c>
      <c r="B12" s="299" t="s">
        <v>297</v>
      </c>
      <c r="C12" s="46">
        <v>18</v>
      </c>
      <c r="D12" s="46">
        <v>17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3</v>
      </c>
      <c r="D13" s="46">
        <v>3</v>
      </c>
      <c r="E13" s="301" t="s">
        <v>52</v>
      </c>
      <c r="F13" s="550" t="s">
        <v>301</v>
      </c>
      <c r="G13" s="547">
        <f>SUM(G9:G12)</f>
        <v>8</v>
      </c>
      <c r="H13" s="547">
        <f>SUM(H9:H12)</f>
        <v>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30</v>
      </c>
      <c r="D19" s="49">
        <f>SUM(D9:D15)+D16</f>
        <v>29</v>
      </c>
      <c r="E19" s="304" t="s">
        <v>318</v>
      </c>
      <c r="F19" s="551" t="s">
        <v>319</v>
      </c>
      <c r="G19" s="549">
        <v>1</v>
      </c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0</v>
      </c>
      <c r="H20" s="549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1</v>
      </c>
      <c r="H24" s="547">
        <f>SUM(H19:H23)</f>
        <v>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30</v>
      </c>
      <c r="D28" s="50">
        <f>D26+D19</f>
        <v>29</v>
      </c>
      <c r="E28" s="127" t="s">
        <v>340</v>
      </c>
      <c r="F28" s="553" t="s">
        <v>341</v>
      </c>
      <c r="G28" s="547">
        <f>G13+G15+G24</f>
        <v>9</v>
      </c>
      <c r="H28" s="547">
        <f>H13+H15+H24</f>
        <v>10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3" t="s">
        <v>345</v>
      </c>
      <c r="G30" s="53">
        <f>IF((C28-G28)&gt;0,C28-G28,0)</f>
        <v>21</v>
      </c>
      <c r="H30" s="53">
        <f>IF((D28-H28)&gt;0,D28-H28,0)</f>
        <v>19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30</v>
      </c>
      <c r="D33" s="49">
        <f>D28+D31+D32</f>
        <v>29</v>
      </c>
      <c r="E33" s="127" t="s">
        <v>356</v>
      </c>
      <c r="F33" s="553" t="s">
        <v>357</v>
      </c>
      <c r="G33" s="53">
        <f>G32+G31+G28</f>
        <v>9</v>
      </c>
      <c r="H33" s="53">
        <f>H32+H31+H28</f>
        <v>10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3" t="s">
        <v>361</v>
      </c>
      <c r="G34" s="547">
        <f>IF((C33-G33)&gt;0,C33-G33,0)</f>
        <v>21</v>
      </c>
      <c r="H34" s="547">
        <f>IF((D33-H33)&gt;0,D33-H33,0)</f>
        <v>19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0</v>
      </c>
      <c r="D39" s="459">
        <f>+IF((H33-D33-D35)&gt;0,H33-D33-D35,0)</f>
        <v>0</v>
      </c>
      <c r="E39" s="313" t="s">
        <v>372</v>
      </c>
      <c r="F39" s="557" t="s">
        <v>373</v>
      </c>
      <c r="G39" s="558">
        <f>IF(G34&gt;0,IF(C35+G34&lt;0,0,C35+G34),IF(C34-C35&lt;0,C35-C34,0))</f>
        <v>21</v>
      </c>
      <c r="H39" s="558">
        <f>IF(H34&gt;0,IF(D35+H34&lt;0,0,D35+H34),IF(D34-D35&lt;0,D35-D34,0))</f>
        <v>19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7" t="s">
        <v>380</v>
      </c>
      <c r="G41" s="52">
        <f>IF(G39-G40&gt;0,G39-G40,0)</f>
        <v>21</v>
      </c>
      <c r="H41" s="52">
        <f>IF(H39-H40&gt;0,H39-H40,0)</f>
        <v>19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30</v>
      </c>
      <c r="D42" s="53">
        <f>D33+D35+D39</f>
        <v>29</v>
      </c>
      <c r="E42" s="128" t="s">
        <v>383</v>
      </c>
      <c r="F42" s="129" t="s">
        <v>384</v>
      </c>
      <c r="G42" s="53">
        <f>G39+G33</f>
        <v>30</v>
      </c>
      <c r="H42" s="53">
        <f>H39+H33</f>
        <v>29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31.03.2014г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9</v>
      </c>
      <c r="D10" s="54">
        <v>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-6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-16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-15</v>
      </c>
      <c r="D20" s="55">
        <f>SUM(D10:D19)</f>
        <v>-14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</v>
      </c>
      <c r="D40" s="54">
        <v>-8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-17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1699</v>
      </c>
      <c r="D44" s="132">
        <v>1702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1682</v>
      </c>
      <c r="D45" s="55">
        <f>D44+D43</f>
        <v>1680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1682</v>
      </c>
      <c r="D46" s="56">
        <v>1680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31.03.2014г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188</v>
      </c>
      <c r="I11" s="58">
        <f>'справка №1-БАЛАНС'!H28+'справка №1-БАЛАНС'!H31</f>
        <v>28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474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188</v>
      </c>
      <c r="I15" s="61">
        <f t="shared" si="2"/>
        <v>28</v>
      </c>
      <c r="J15" s="61">
        <f t="shared" si="2"/>
        <v>0</v>
      </c>
      <c r="K15" s="61">
        <f t="shared" si="2"/>
        <v>0</v>
      </c>
      <c r="L15" s="344">
        <f t="shared" si="1"/>
        <v>474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</v>
      </c>
      <c r="K16" s="60">
        <v>0</v>
      </c>
      <c r="L16" s="344">
        <f t="shared" si="1"/>
        <v>-21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188</v>
      </c>
      <c r="I29" s="59">
        <f t="shared" si="6"/>
        <v>28</v>
      </c>
      <c r="J29" s="59">
        <f t="shared" si="6"/>
        <v>-21</v>
      </c>
      <c r="K29" s="59">
        <f t="shared" si="6"/>
        <v>0</v>
      </c>
      <c r="L29" s="344">
        <f t="shared" si="1"/>
        <v>453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188</v>
      </c>
      <c r="I32" s="59">
        <f t="shared" si="7"/>
        <v>28</v>
      </c>
      <c r="J32" s="59">
        <f t="shared" si="7"/>
        <v>-21</v>
      </c>
      <c r="K32" s="59">
        <f t="shared" si="7"/>
        <v>0</v>
      </c>
      <c r="L32" s="344">
        <f t="shared" si="1"/>
        <v>453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876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31.03.2014г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31.03.2014г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27</v>
      </c>
      <c r="D43" s="104">
        <f>D24+D28+D29+D31+D30+D32+D33+D38</f>
        <v>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27</v>
      </c>
      <c r="D44" s="103">
        <f>D43+D21+D19+D9</f>
        <v>27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1522</v>
      </c>
      <c r="D71" s="105">
        <f>SUM(D72:D74)</f>
        <v>1522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1522</v>
      </c>
      <c r="D73" s="108">
        <v>1522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5</v>
      </c>
      <c r="D89" s="108">
        <v>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</v>
      </c>
      <c r="D94" s="108">
        <v>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1530</v>
      </c>
      <c r="D96" s="104">
        <f>D85+D80+D75+D71+D95</f>
        <v>1530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1530</v>
      </c>
      <c r="D97" s="104">
        <f>D96+D68+D66</f>
        <v>1530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878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31.03.2014г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878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6" sqref="C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31.03.2014г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2014-04-08T07:18:48Z</cp:lastPrinted>
  <dcterms:created xsi:type="dcterms:W3CDTF">2000-06-29T12:02:40Z</dcterms:created>
  <dcterms:modified xsi:type="dcterms:W3CDTF">2014-04-08T07:18:55Z</dcterms:modified>
  <cp:category/>
  <cp:version/>
  <cp:contentType/>
  <cp:contentStatus/>
</cp:coreProperties>
</file>