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86" windowWidth="10920" windowHeight="7320" tabRatio="92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<sst xmlns="http://schemas.openxmlformats.org/spreadsheetml/2006/main" count="1068" uniqueCount="876">
  <si>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</si>
  <si>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</si>
  <si>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</si>
  <si>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</si>
  <si>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</si>
  <si>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</si>
  <si>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</si>
  <si>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</si>
  <si>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</si>
  <si>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</si>
  <si>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</si>
  <si>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</si>
  <si>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</si>
  <si>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</si>
  <si>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</si>
  <si>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</si>
  <si>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</si>
  <si>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</si>
  <si>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</si>
  <si>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</si>
  <si>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</si>
  <si>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</si>
  <si>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</si>
  <si>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</si>
  <si>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</si>
  <si>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</si>
  <si>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</si>
  <si>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</si>
  <si>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</si>
  <si>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</si>
  <si>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</si>
  <si>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</si>
  <si>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</si>
  <si>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</si>
  <si>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</si>
  <si>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</si>
  <si>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</si>
  <si>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</si>
  <si>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</si>
  <si>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</si>
  <si>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</si>
  <si>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</si>
  <si>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</si>
  <si>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</si>
  <si>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</si>
  <si>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</si>
  <si>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</si>
  <si>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</si>
  <si>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</si>
  <si>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</si>
  <si>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</si>
  <si>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</si>
  <si>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</si>
  <si>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</si>
  <si>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</si>
  <si>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</si>
  <si>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</si>
  <si>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</si>
  <si>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</si>
  <si>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</si>
  <si>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</si>
  <si>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</si>
  <si>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</si>
  <si>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</si>
  <si>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</si>
  <si>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</si>
  <si>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</si>
  <si>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</si>
  <si>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</si>
  <si>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</si>
  <si>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</si>
  <si>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</si>
  <si>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</si>
  <si>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</si>
  <si>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</si>
  <si>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</si>
  <si>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</si>
  <si>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</si>
  <si>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</si>
  <si>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</si>
  <si>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</si>
  <si>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</si>
  <si>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</si>
  <si>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</si>
  <si>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</si>
  <si>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</si>
  <si>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</si>
  <si>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</si>
  <si>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</si>
  <si>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</si>
  <si>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</si>
  <si>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</si>
  <si>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</si>
  <si>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</si>
  <si>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</si>
  <si>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</si>
  <si>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</si>
  <si>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</si>
  <si>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</si>
  <si>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</si>
  <si>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</si>
  <si>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</si>
  <si>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</si>
  <si>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</si>
  <si>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</si>
  <si>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</si>
  <si>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</si>
  <si>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</si>
  <si>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</si>
  <si>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</si>
  <si>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</si>
  <si>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</si>
  <si>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</si>
  <si>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</si>
  <si>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</si>
  <si>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</si>
  <si>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</si>
  <si>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</si>
  <si>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</si>
  <si>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</si>
  <si>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</si>
  <si>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</si>
  <si>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</si>
  <si>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</si>
  <si>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</si>
  <si>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</si>
  <si>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</si>
  <si>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</si>
  <si>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</si>
  <si>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</si>
  <si>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</si>
  <si>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</si>
  <si>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</si>
  <si>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</si>
  <si>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</si>
  <si>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</si>
  <si>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</si>
  <si>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</si>
  <si>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</si>
  <si>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</si>
  <si>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</si>
  <si>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</si>
  <si>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</si>
  <si>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</si>
  <si>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</si>
  <si>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</si>
  <si>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</si>
  <si>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</si>
  <si>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</si>
  <si>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</si>
  <si>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</si>
  <si>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</si>
  <si>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</si>
  <si>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</si>
  <si>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</si>
  <si>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</si>
  <si>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</si>
  <si>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</si>
  <si>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</si>
  <si>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</si>
  <si>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</si>
  <si>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</si>
  <si>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</si>
  <si>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</si>
  <si>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</si>
  <si>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</si>
  <si>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</si>
  <si>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</si>
  <si>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</si>
  <si>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</si>
  <si>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</si>
  <si>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</si>
  <si>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</si>
  <si>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</si>
  <si>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</si>
  <si>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</si>
  <si>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</si>
  <si>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</si>
  <si>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</si>
  <si>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</si>
  <si>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</si>
  <si>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</si>
  <si>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</si>
  <si>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</si>
  <si>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</si>
  <si>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</si>
  <si>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</si>
  <si>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</si>
  <si>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</si>
  <si>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</si>
  <si>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</si>
  <si>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</si>
  <si>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</si>
  <si>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</si>
  <si>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</si>
  <si>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</si>
  <si>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</si>
  <si>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</si>
  <si>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</si>
  <si>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</si>
  <si>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</si>
  <si>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</si>
  <si>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</si>
  <si>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</si>
  <si>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</si>
  <si>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</si>
  <si>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</si>
  <si>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</si>
  <si>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</si>
  <si>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</si>
  <si>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</si>
  <si>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</si>
  <si>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</si>
  <si>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</si>
  <si>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</si>
  <si>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</si>
  <si>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</si>
  <si>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</si>
  <si>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</si>
  <si>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</si>
  <si>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</si>
  <si>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</si>
  <si>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</si>
  <si>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</si>
  <si>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</si>
  <si>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</si>
  <si>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</si>
  <si>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</si>
  <si>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</si>
  <si>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</si>
  <si>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</si>
  <si>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</si>
  <si>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</si>
  <si>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</si>
  <si>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</si>
  <si>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</si>
  <si>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</si>
  <si>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</si>
  <si>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</si>
  <si>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</si>
  <si>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</si>
  <si>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</si>
  <si>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</si>
  <si>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</si>
  <si>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</si>
  <si>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</si>
  <si>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</si>
  <si>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</si>
  <si>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</si>
  <si>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</si>
  <si>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</si>
  <si>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</si>
  <si>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</si>
  <si>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</si>
  <si>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</si>
  <si>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</si>
  <si>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</si>
  <si>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</si>
  <si>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</si>
  <si>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</si>
  <si>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</si>
  <si>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</si>
  <si>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</si>
  <si>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</si>
  <si>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</si>
  <si>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</si>
  <si>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</si>
  <si>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</si>
  <si>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</si>
  <si>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</si>
  <si>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</si>
  <si>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</si>
  <si>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</si>
  <si>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</si>
  <si>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</si>
  <si>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</si>
  <si>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</si>
  <si>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</si>
  <si>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</si>
  <si>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</si>
  <si>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</si>
  <si>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</si>
  <si>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</si>
  <si>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</si>
  <si>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</si>
  <si>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</si>
  <si>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</si>
  <si>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</si>
  <si>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</si>
  <si>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</si>
  <si>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</si>
  <si>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</si>
  <si>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</si>
  <si>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</si>
  <si>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</si>
  <si>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</si>
  <si>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</si>
  <si>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</si>
  <si>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</si>
  <si>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</si>
  <si>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</si>
  <si>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</si>
  <si>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</si>
  <si>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</si>
  <si>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</si>
  <si>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</si>
  <si>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</si>
  <si>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</si>
  <si>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</si>
  <si>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</si>
  <si>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</si>
  <si>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</si>
  <si>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</si>
  <si>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</si>
  <si>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</si>
  <si>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</si>
  <si>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</si>
  <si>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</si>
  <si>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</si>
  <si>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</si>
  <si>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</si>
  <si>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</si>
  <si>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</si>
  <si>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</si>
  <si>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</si>
  <si>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</si>
  <si>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</si>
  <si>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</si>
  <si>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</si>
  <si>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</si>
  <si>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</si>
  <si>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</si>
  <si>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</si>
  <si>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</si>
  <si>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</si>
  <si>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</si>
  <si>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</si>
  <si>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</si>
  <si>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</si>
  <si>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</si>
  <si>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</si>
  <si>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</si>
  <si>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</si>
  <si>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</si>
  <si>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</si>
  <si>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</si>
  <si>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</si>
  <si>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</si>
  <si>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</si>
  <si>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</si>
  <si>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</si>
  <si>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</si>
  <si>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</si>
  <si>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</si>
  <si>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</si>
  <si>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</si>
  <si>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</si>
  <si>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</si>
  <si>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</si>
  <si>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</si>
  <si>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</si>
  <si>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</si>
  <si>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</si>
  <si>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</si>
  <si>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</si>
  <si>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</si>
  <si>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</si>
  <si>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</si>
  <si>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</si>
  <si>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</si>
  <si>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</si>
  <si>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</si>
  <si>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</si>
  <si>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</si>
  <si>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</si>
  <si>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</si>
  <si>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</si>
  <si>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</si>
  <si>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</si>
  <si>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</si>
  <si>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</si>
  <si>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</si>
  <si>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</si>
  <si>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</si>
  <si>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</si>
  <si>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</si>
  <si>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</si>
  <si>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</si>
  <si>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</si>
  <si>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</si>
  <si>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</si>
  <si>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</si>
  <si>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</si>
  <si>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</si>
  <si>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</si>
  <si>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</si>
  <si>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</si>
  <si>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</si>
  <si>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</si>
  <si>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</si>
  <si>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</si>
  <si>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</si>
  <si>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</si>
  <si>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</si>
  <si>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</si>
  <si>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</si>
  <si>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</si>
  <si>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</si>
  <si>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</si>
  <si>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</si>
  <si>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</si>
  <si>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</si>
  <si>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</si>
  <si>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</si>
  <si>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</si>
  <si>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</si>
  <si>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</si>
  <si>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</si>
  <si>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</si>
  <si>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</si>
  <si>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</si>
  <si>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</si>
  <si>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</si>
  <si>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</si>
  <si>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</si>
  <si>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</si>
  <si>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</si>
  <si>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</si>
  <si>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</si>
  <si>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</si>
  <si>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</si>
  <si>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</si>
  <si>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</si>
  <si>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</si>
  <si>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</si>
  <si>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</si>
  <si>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</si>
  <si>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</si>
  <si>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</si>
  <si>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</si>
  <si>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</si>
  <si>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</si>
  <si>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</si>
  <si>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</si>
  <si>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</si>
  <si>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</si>
  <si>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</si>
  <si>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</si>
  <si>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</si>
  <si>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</si>
  <si>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</si>
  <si>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</si>
  <si>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</si>
  <si>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</si>
  <si>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</si>
  <si>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</si>
  <si>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</si>
  <si>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</si>
  <si>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</si>
  <si>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</si>
  <si>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</si>
  <si>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</si>
  <si>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</si>
  <si>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</si>
  <si>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</si>
  <si>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</si>
  <si>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</si>
  <si>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</si>
  <si>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</si>
  <si>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</si>
  <si>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</si>
  <si>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</si>
  <si>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</si>
  <si>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</si>
  <si>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</si>
  <si>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</si>
  <si>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</si>
  <si>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</si>
  <si>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</si>
  <si>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</si>
  <si>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</si>
  <si>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</si>
  <si>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</si>
  <si>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</si>
  <si>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</si>
  <si>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</si>
  <si>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</si>
  <si>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</si>
  <si>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</si>
  <si>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</si>
  <si>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</si>
  <si>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</si>
  <si>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</si>
  <si>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</si>
  <si>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</si>
  <si>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</si>
  <si>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</si>
  <si>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</si>
  <si>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</si>
  <si>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</si>
  <si>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</si>
  <si>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</si>
  <si>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</si>
  <si>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</si>
  <si>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</si>
  <si>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</si>
  <si>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</si>
  <si>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</si>
  <si>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</si>
  <si>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</si>
  <si>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</si>
  <si>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</si>
  <si>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</si>
  <si>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</si>
  <si>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</si>
  <si>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</si>
  <si>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</si>
  <si>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</si>
  <si>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</si>
  <si>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</si>
  <si>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</si>
  <si>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</si>
  <si>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</si>
  <si>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</si>
  <si>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</si>
  <si>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</si>
  <si>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</si>
  <si>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</si>
  <si>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</si>
  <si>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</si>
  <si>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</si>
  <si>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</si>
  <si>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</si>
  <si>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</si>
  <si>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</si>
  <si>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</si>
  <si>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</si>
  <si>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</si>
  <si>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</si>
  <si>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</si>
  <si>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</si>
  <si>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</si>
  <si>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</si>
  <si>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</si>
  <si>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</si>
  <si>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</si>
  <si>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</si>
  <si>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</si>
  <si>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</si>
  <si>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</si>
  <si>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</si>
  <si>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</si>
  <si>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</si>
  <si>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</si>
  <si>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</si>
  <si>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</si>
  <si>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</si>
  <si>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</si>
  <si>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</si>
  <si>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</si>
  <si>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</si>
  <si>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</si>
  <si>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</si>
  <si>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</si>
  <si>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</si>
  <si>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</si>
  <si>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</si>
  <si>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</si>
  <si>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</si>
  <si>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</si>
  <si>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</si>
  <si>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</si>
  <si>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</si>
  <si>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</si>
  <si>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</si>
  <si>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</si>
  <si>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</si>
  <si>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</si>
  <si>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</si>
  <si>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</si>
  <si>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</si>
  <si>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</si>
  <si>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</si>
  <si>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</si>
  <si>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</si>
  <si>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</si>
  <si>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</si>
  <si>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</si>
  <si>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</si>
  <si>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</si>
  <si>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</si>
  <si>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</si>
  <si>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</si>
  <si>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</si>
  <si>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</si>
  <si>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</si>
  <si>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</si>
  <si>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</si>
  <si>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</si>
  <si>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</si>
  <si>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</si>
  <si>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</si>
  <si>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</si>
  <si>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</si>
  <si>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</si>
  <si>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</si>
  <si>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</si>
  <si>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</si>
  <si>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</si>
  <si>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</si>
  <si>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</si>
  <si>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</si>
  <si>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</si>
  <si>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</si>
  <si>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</si>
  <si>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</si>
  <si>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</si>
  <si>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</si>
  <si>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</si>
  <si>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</si>
  <si>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</si>
  <si>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</si>
  <si>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</si>
  <si>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</si>
  <si>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</si>
  <si>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</si>
  <si>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</si>
  <si>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</si>
  <si>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</si>
  <si>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</si>
  <si>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</si>
  <si>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</si>
  <si>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</si>
  <si>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</si>
  <si>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</si>
  <si>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</si>
  <si>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</si>
  <si>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</si>
  <si>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</si>
  <si>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</si>
  <si>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</si>
  <si>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</si>
  <si>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</si>
  <si>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</si>
  <si>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</si>
  <si>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</si>
  <si>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</si>
  <si>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</si>
  <si>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</si>
  <si>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</si>
  <si>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</si>
  <si>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</si>
  <si>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</si>
  <si>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</si>
  <si>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</si>
  <si>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</si>
  <si>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</si>
  <si>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</si>
  <si>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</si>
  <si>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</si>
  <si>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</si>
  <si>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</si>
  <si>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</si>
  <si>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</si>
  <si>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</si>
  <si>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</si>
  <si>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</si>
  <si>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</si>
  <si>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</si>
  <si>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</si>
  <si>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</si>
  <si>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</si>
  <si>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</si>
  <si>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</si>
  <si>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</si>
  <si>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</si>
  <si>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</si>
  <si>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</si>
  <si>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</si>
  <si>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</si>
  <si>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</si>
  <si>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</si>
  <si>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</si>
  <si>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</si>
  <si>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</si>
  <si>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</si>
  <si>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</si>
  <si>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</si>
  <si>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</si>
  <si>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</si>
  <si>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</si>
  <si>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</si>
  <si>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</si>
  <si>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</si>
  <si>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</si>
  <si>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</si>
  <si>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</si>
  <si>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</si>
  <si>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</si>
  <si>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</si>
  <si>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</si>
  <si>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</si>
  <si>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</si>
  <si>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</si>
  <si>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</si>
  <si>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</si>
  <si>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</si>
  <si>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</si>
  <si>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</si>
  <si>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</si>
  <si>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</si>
  <si>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</si>
  <si>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</si>
  <si>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</si>
  <si>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</si>
  <si>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</si>
  <si>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</si>
  <si>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</si>
  <si>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</si>
  <si>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</si>
  <si>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</si>
  <si>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</si>
  <si>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</si>
  <si>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</si>
  <si>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</si>
  <si>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</si>
  <si>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</si>
  <si>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</si>
  <si>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</si>
  <si>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</si>
  <si>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</si>
  <si>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</si>
  <si>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</si>
  <si>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</si>
  <si>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</si>
  <si>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</si>
  <si>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</si>
  <si>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</si>
  <si>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</si>
  <si>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</si>
  <si>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</si>
  <si>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</si>
  <si>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</si>
  <si>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</si>
  <si>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</si>
  <si>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</si>
  <si>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</si>
  <si>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</si>
  <si>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</si>
  <si>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</si>
  <si>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</si>
  <si>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</si>
  <si>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</si>
  <si>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</si>
  <si>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</si>
  <si>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</si>
  <si>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</si>
  <si>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</si>
  <si>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</si>
  <si>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</si>
  <si>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</si>
  <si>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</si>
  <si>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</si>
  <si>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</si>
  <si>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</si>
  <si>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</si>
  <si>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</si>
  <si>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</si>
  <si>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</si>
  <si>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</si>
  <si>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</si>
  <si>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</si>
  <si>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</si>
  <si>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</si>
  <si>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</si>
  <si>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</si>
  <si>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</si>
  <si>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</si>
  <si>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</si>
  <si>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</si>
  <si>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</si>
  <si>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</si>
  <si>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</si>
  <si>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</si>
  <si>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</si>
  <si>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</si>
  <si>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</si>
  <si>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</si>
  <si>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</si>
  <si>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</si>
  <si>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</si>
  <si>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</si>
  <si>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</si>
  <si>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</si>
  <si>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</si>
  <si>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</si>
  <si>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</si>
  <si>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</si>
  <si>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</si>
  <si>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</si>
  <si>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</si>
  <si>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</si>
  <si>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</si>
  <si>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</si>
  <si>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</si>
  <si>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</si>
  <si>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</si>
  <si>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</si>
  <si>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</si>
  <si>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</si>
  <si>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</si>
  <si>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</si>
  <si>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</si>
  <si>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</si>
  <si>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</si>
  <si>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</si>
  <si>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</si>
  <si>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</si>
  <si>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</si>
  <si>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</si>
  <si>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</si>
  <si>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</si>
  <si>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</si>
  <si>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</si>
  <si>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</si>
  <si>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</si>
  <si>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</si>
  <si>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</si>
  <si>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</si>
  <si>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</si>
  <si>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</si>
  <si>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</si>
  <si>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</si>
  <si>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</si>
  <si>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</si>
  <si>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</si>
  <si>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</si>
  <si>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</si>
  <si>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</si>
  <si>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</si>
  <si>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</si>
  <si>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</si>
  <si>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</si>
  <si>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</si>
  <si>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</si>
  <si>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</si>
  <si>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</si>
  <si>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</si>
  <si>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</si>
  <si>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</si>
  <si>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</si>
  <si>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</si>
  <si>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</si>
  <si>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</si>
  <si>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</si>
  <si>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</si>
  <si>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</si>
  <si>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КОНСОЛИДИРАН</t>
  </si>
  <si>
    <t>РГ-05-0086</t>
  </si>
  <si>
    <t>С.Африканова</t>
  </si>
  <si>
    <t>П.Кръстев</t>
  </si>
  <si>
    <t>Съставител:С.Африканова</t>
  </si>
  <si>
    <t xml:space="preserve"> Ръководител: П.Кръстев</t>
  </si>
  <si>
    <t xml:space="preserve">                                    Съставител: С.Африканова                    </t>
  </si>
  <si>
    <t>Ръководител: П.Кръстев</t>
  </si>
  <si>
    <t>1. "Агротехчаст"АД -гр.Оряхово</t>
  </si>
  <si>
    <t>2."Ведерник"АД -гр.Белоградчик</t>
  </si>
  <si>
    <t>3. "Телб Инвест"АД -гр.Враца</t>
  </si>
  <si>
    <t>4."ЗММ"АД -гр.Враца</t>
  </si>
  <si>
    <t>5."Враца Стил"АД - гр.Враца</t>
  </si>
  <si>
    <t>Съставител: С.Африканова</t>
  </si>
  <si>
    <t>31.12.2008 г.</t>
  </si>
  <si>
    <t>Дата на съставяне: 30.01.2009 г.</t>
  </si>
  <si>
    <t xml:space="preserve">Дата на съставяне:  30.01.2009 г.                                     </t>
  </si>
  <si>
    <t xml:space="preserve">Дата  на съставяне: 30.01.2009 г.                                                                                                                              </t>
  </si>
  <si>
    <r>
      <t>Дата на съставяне: 30</t>
    </r>
    <r>
      <rPr>
        <sz val="10"/>
        <rFont val="Times New Roman"/>
        <family val="1"/>
      </rPr>
      <t>.01.2009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</si>
</sst>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Continuous" vertical="center" wrapText="1"/>
      <protection/>
    </xf>
    <xf numFmtId="0" fontId="12" fillId="0" borderId="2" xfId="25" applyFont="1" applyBorder="1" applyAlignment="1" applyProtection="1">
      <alignment horizontal="centerContinuous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Continuous" vertical="center" wrapText="1"/>
      <protection/>
    </xf>
    <xf numFmtId="0" fontId="12" fillId="0" borderId="15" xfId="25" applyFont="1" applyBorder="1" applyAlignment="1" applyProtection="1">
      <alignment horizontal="centerContinuous" vertical="center" wrapText="1"/>
      <protection/>
    </xf>
    <xf numFmtId="0" fontId="12" fillId="0" borderId="14" xfId="25" applyFont="1" applyBorder="1" applyAlignment="1" applyProtection="1">
      <alignment horizontal="centerContinuous" vertical="center" wrapText="1"/>
      <protection/>
    </xf>
    <xf numFmtId="0" fontId="12" fillId="0" borderId="16" xfId="25" applyFont="1" applyBorder="1" applyAlignment="1" applyProtection="1">
      <alignment horizontal="centerContinuous" vertical="center" wrapText="1"/>
      <protection/>
    </xf>
    <xf numFmtId="49" fontId="12" fillId="0" borderId="4" xfId="25" applyNumberFormat="1" applyFont="1" applyBorder="1" applyAlignment="1" applyProtection="1">
      <alignment horizontal="centerContinuous" vertical="center" wrapText="1"/>
      <protection/>
    </xf>
    <xf numFmtId="49" fontId="12" fillId="0" borderId="2" xfId="25" applyNumberFormat="1" applyFont="1" applyBorder="1" applyAlignment="1" applyProtection="1">
      <alignment horizontal="centerContinuous" vertical="center" wrapText="1"/>
      <protection/>
    </xf>
    <xf numFmtId="0" fontId="13" fillId="0" borderId="0" xfId="25" applyFont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49" fontId="12" fillId="0" borderId="0" xfId="23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3">
      <selection activeCell="A91" sqref="A9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1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3</v>
      </c>
      <c r="G3" s="226"/>
      <c r="H3" s="595">
        <v>106042644</v>
      </c>
    </row>
    <row r="4" spans="1:8" ht="28.5">
      <c r="A4" s="204" t="s">
        <v>4</v>
      </c>
      <c r="B4" s="583"/>
      <c r="C4" s="583"/>
      <c r="D4" s="584"/>
      <c r="E4" s="576" t="s">
        <v>857</v>
      </c>
      <c r="F4" s="224" t="s">
        <v>5</v>
      </c>
      <c r="G4" s="225"/>
      <c r="H4" s="595" t="s">
        <v>858</v>
      </c>
    </row>
    <row r="5" spans="1:8" ht="15">
      <c r="A5" s="204" t="s">
        <v>6</v>
      </c>
      <c r="B5" s="268"/>
      <c r="C5" s="268"/>
      <c r="D5" s="268"/>
      <c r="E5" s="596" t="s">
        <v>871</v>
      </c>
      <c r="F5" s="224"/>
      <c r="G5" s="225"/>
      <c r="H5" s="275" t="s">
        <v>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8</v>
      </c>
      <c r="B7" s="277" t="s">
        <v>9</v>
      </c>
      <c r="C7" s="278" t="s">
        <v>10</v>
      </c>
      <c r="D7" s="278" t="s">
        <v>11</v>
      </c>
      <c r="E7" s="279" t="s">
        <v>12</v>
      </c>
      <c r="F7" s="277" t="s">
        <v>9</v>
      </c>
      <c r="G7" s="278" t="s">
        <v>13</v>
      </c>
      <c r="H7" s="280" t="s">
        <v>14</v>
      </c>
    </row>
    <row r="8" spans="1:8" ht="14.25">
      <c r="A8" s="281" t="s">
        <v>15</v>
      </c>
      <c r="B8" s="282" t="s">
        <v>16</v>
      </c>
      <c r="C8" s="282">
        <v>1</v>
      </c>
      <c r="D8" s="282">
        <v>2</v>
      </c>
      <c r="E8" s="283" t="s">
        <v>15</v>
      </c>
      <c r="F8" s="282" t="s">
        <v>16</v>
      </c>
      <c r="G8" s="282">
        <v>1</v>
      </c>
      <c r="H8" s="284">
        <v>2</v>
      </c>
    </row>
    <row r="9" spans="1:8" ht="15">
      <c r="A9" s="555" t="s">
        <v>17</v>
      </c>
      <c r="B9" s="285"/>
      <c r="C9" s="286"/>
      <c r="D9" s="287"/>
      <c r="E9" s="553" t="s">
        <v>18</v>
      </c>
      <c r="F9" s="288"/>
      <c r="G9" s="289"/>
      <c r="H9" s="290"/>
    </row>
    <row r="10" spans="1:8" ht="15">
      <c r="A10" s="291" t="s">
        <v>19</v>
      </c>
      <c r="B10" s="292"/>
      <c r="C10" s="286"/>
      <c r="D10" s="287"/>
      <c r="E10" s="293" t="s">
        <v>20</v>
      </c>
      <c r="F10" s="294"/>
      <c r="G10" s="295"/>
      <c r="H10" s="296"/>
    </row>
    <row r="11" spans="1:8" ht="15">
      <c r="A11" s="291" t="s">
        <v>21</v>
      </c>
      <c r="B11" s="297" t="s">
        <v>22</v>
      </c>
      <c r="C11" s="205">
        <v>22</v>
      </c>
      <c r="D11" s="205">
        <v>56</v>
      </c>
      <c r="E11" s="293" t="s">
        <v>23</v>
      </c>
      <c r="F11" s="298" t="s">
        <v>24</v>
      </c>
      <c r="G11" s="206">
        <v>215</v>
      </c>
      <c r="H11" s="206">
        <v>215</v>
      </c>
    </row>
    <row r="12" spans="1:8" ht="15">
      <c r="A12" s="291" t="s">
        <v>25</v>
      </c>
      <c r="B12" s="297" t="s">
        <v>26</v>
      </c>
      <c r="C12" s="205">
        <v>115</v>
      </c>
      <c r="D12" s="205">
        <v>351</v>
      </c>
      <c r="E12" s="293" t="s">
        <v>27</v>
      </c>
      <c r="F12" s="298" t="s">
        <v>28</v>
      </c>
      <c r="G12" s="207">
        <v>215</v>
      </c>
      <c r="H12" s="207">
        <v>215</v>
      </c>
    </row>
    <row r="13" spans="1:8" ht="15">
      <c r="A13" s="291" t="s">
        <v>29</v>
      </c>
      <c r="B13" s="297" t="s">
        <v>30</v>
      </c>
      <c r="C13" s="205">
        <v>0</v>
      </c>
      <c r="D13" s="205">
        <v>305</v>
      </c>
      <c r="E13" s="293" t="s">
        <v>31</v>
      </c>
      <c r="F13" s="298" t="s">
        <v>32</v>
      </c>
      <c r="G13" s="207">
        <v>0</v>
      </c>
      <c r="H13" s="207">
        <v>0</v>
      </c>
    </row>
    <row r="14" spans="1:8" ht="15">
      <c r="A14" s="291" t="s">
        <v>33</v>
      </c>
      <c r="B14" s="297" t="s">
        <v>34</v>
      </c>
      <c r="C14" s="205">
        <v>10</v>
      </c>
      <c r="D14" s="205">
        <v>159</v>
      </c>
      <c r="E14" s="299" t="s">
        <v>35</v>
      </c>
      <c r="F14" s="298" t="s">
        <v>36</v>
      </c>
      <c r="G14" s="391">
        <v>0</v>
      </c>
      <c r="H14" s="391">
        <v>0</v>
      </c>
    </row>
    <row r="15" spans="1:8" ht="15">
      <c r="A15" s="291" t="s">
        <v>37</v>
      </c>
      <c r="B15" s="297" t="s">
        <v>38</v>
      </c>
      <c r="C15" s="205">
        <v>3</v>
      </c>
      <c r="D15" s="205">
        <v>64</v>
      </c>
      <c r="E15" s="299" t="s">
        <v>39</v>
      </c>
      <c r="F15" s="298" t="s">
        <v>40</v>
      </c>
      <c r="G15" s="391">
        <v>0</v>
      </c>
      <c r="H15" s="391">
        <v>0</v>
      </c>
    </row>
    <row r="16" spans="1:8" ht="15">
      <c r="A16" s="291" t="s">
        <v>41</v>
      </c>
      <c r="B16" s="300" t="s">
        <v>42</v>
      </c>
      <c r="C16" s="205">
        <v>0</v>
      </c>
      <c r="D16" s="205">
        <v>0</v>
      </c>
      <c r="E16" s="299" t="s">
        <v>43</v>
      </c>
      <c r="F16" s="298" t="s">
        <v>44</v>
      </c>
      <c r="G16" s="391">
        <v>0</v>
      </c>
      <c r="H16" s="391">
        <v>0</v>
      </c>
    </row>
    <row r="17" spans="1:18" ht="25.5">
      <c r="A17" s="291" t="s">
        <v>45</v>
      </c>
      <c r="B17" s="297" t="s">
        <v>46</v>
      </c>
      <c r="C17" s="205">
        <v>0</v>
      </c>
      <c r="D17" s="205">
        <v>70</v>
      </c>
      <c r="E17" s="299" t="s">
        <v>47</v>
      </c>
      <c r="F17" s="301" t="s">
        <v>48</v>
      </c>
      <c r="G17" s="208">
        <f>G11+G14+G15+G16</f>
        <v>215</v>
      </c>
      <c r="H17" s="208">
        <f>H11+H14+H15+H16</f>
        <v>215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49</v>
      </c>
      <c r="B18" s="297" t="s">
        <v>50</v>
      </c>
      <c r="C18" s="205">
        <v>4</v>
      </c>
      <c r="D18" s="205">
        <v>15</v>
      </c>
      <c r="E18" s="293" t="s">
        <v>51</v>
      </c>
      <c r="F18" s="302"/>
      <c r="G18" s="303"/>
      <c r="H18" s="304"/>
    </row>
    <row r="19" spans="1:15" ht="15">
      <c r="A19" s="291" t="s">
        <v>52</v>
      </c>
      <c r="B19" s="305" t="s">
        <v>53</v>
      </c>
      <c r="C19" s="209">
        <f>SUM(C11:C18)</f>
        <v>154</v>
      </c>
      <c r="D19" s="209">
        <f>SUM(D11:D18)</f>
        <v>1020</v>
      </c>
      <c r="E19" s="293" t="s">
        <v>54</v>
      </c>
      <c r="F19" s="298" t="s">
        <v>55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56</v>
      </c>
      <c r="B20" s="305" t="s">
        <v>57</v>
      </c>
      <c r="C20" s="205">
        <v>0</v>
      </c>
      <c r="D20" s="205">
        <v>0</v>
      </c>
      <c r="E20" s="293" t="s">
        <v>58</v>
      </c>
      <c r="F20" s="298" t="s">
        <v>59</v>
      </c>
      <c r="G20" s="212">
        <v>69</v>
      </c>
      <c r="H20" s="212">
        <v>786</v>
      </c>
    </row>
    <row r="21" spans="1:18" ht="15">
      <c r="A21" s="291" t="s">
        <v>60</v>
      </c>
      <c r="B21" s="306" t="s">
        <v>61</v>
      </c>
      <c r="C21" s="205">
        <v>0</v>
      </c>
      <c r="D21" s="205">
        <v>0</v>
      </c>
      <c r="E21" s="307" t="s">
        <v>62</v>
      </c>
      <c r="F21" s="298" t="s">
        <v>63</v>
      </c>
      <c r="G21" s="210">
        <f>SUM(G22:G24)</f>
        <v>695</v>
      </c>
      <c r="H21" s="210">
        <f>SUM(H22:H24)</f>
        <v>2090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64</v>
      </c>
      <c r="B22" s="297"/>
      <c r="C22" s="308"/>
      <c r="D22" s="209"/>
      <c r="E22" s="299" t="s">
        <v>65</v>
      </c>
      <c r="F22" s="298" t="s">
        <v>66</v>
      </c>
      <c r="G22" s="206">
        <v>36</v>
      </c>
      <c r="H22" s="206">
        <v>227</v>
      </c>
    </row>
    <row r="23" spans="1:13" ht="15">
      <c r="A23" s="291" t="s">
        <v>67</v>
      </c>
      <c r="B23" s="297" t="s">
        <v>68</v>
      </c>
      <c r="C23" s="205">
        <v>0</v>
      </c>
      <c r="D23" s="205">
        <v>0</v>
      </c>
      <c r="E23" s="309" t="s">
        <v>69</v>
      </c>
      <c r="F23" s="298" t="s">
        <v>70</v>
      </c>
      <c r="G23" s="206">
        <v>0</v>
      </c>
      <c r="H23" s="206">
        <v>0</v>
      </c>
      <c r="M23" s="211"/>
    </row>
    <row r="24" spans="1:8" ht="15">
      <c r="A24" s="291" t="s">
        <v>71</v>
      </c>
      <c r="B24" s="297" t="s">
        <v>72</v>
      </c>
      <c r="C24" s="205">
        <v>0</v>
      </c>
      <c r="D24" s="205">
        <v>0</v>
      </c>
      <c r="E24" s="293" t="s">
        <v>73</v>
      </c>
      <c r="F24" s="298" t="s">
        <v>74</v>
      </c>
      <c r="G24" s="206">
        <v>659</v>
      </c>
      <c r="H24" s="206">
        <v>1863</v>
      </c>
    </row>
    <row r="25" spans="1:18" ht="15">
      <c r="A25" s="291" t="s">
        <v>75</v>
      </c>
      <c r="B25" s="297" t="s">
        <v>76</v>
      </c>
      <c r="C25" s="205">
        <v>0</v>
      </c>
      <c r="D25" s="205">
        <v>0</v>
      </c>
      <c r="E25" s="309" t="s">
        <v>77</v>
      </c>
      <c r="F25" s="301" t="s">
        <v>78</v>
      </c>
      <c r="G25" s="208">
        <f>G19+G20+G21</f>
        <v>764</v>
      </c>
      <c r="H25" s="208">
        <f>H19+H20+H21</f>
        <v>2876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79</v>
      </c>
      <c r="B26" s="297" t="s">
        <v>80</v>
      </c>
      <c r="C26" s="205">
        <v>0</v>
      </c>
      <c r="D26" s="205">
        <v>0</v>
      </c>
      <c r="E26" s="293" t="s">
        <v>81</v>
      </c>
      <c r="F26" s="302"/>
      <c r="G26" s="303"/>
      <c r="H26" s="304"/>
    </row>
    <row r="27" spans="1:18" ht="15">
      <c r="A27" s="291" t="s">
        <v>82</v>
      </c>
      <c r="B27" s="306" t="s">
        <v>83</v>
      </c>
      <c r="C27" s="209">
        <f>SUM(C23:C26)</f>
        <v>0</v>
      </c>
      <c r="D27" s="209">
        <f>SUM(D23:D26)</f>
        <v>0</v>
      </c>
      <c r="E27" s="309" t="s">
        <v>84</v>
      </c>
      <c r="F27" s="298" t="s">
        <v>85</v>
      </c>
      <c r="G27" s="208">
        <f>SUM(G28:G30)</f>
        <v>423</v>
      </c>
      <c r="H27" s="208">
        <f>SUM(H28:H30)</f>
        <v>316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86</v>
      </c>
      <c r="F28" s="298" t="s">
        <v>87</v>
      </c>
      <c r="G28" s="206">
        <v>436</v>
      </c>
      <c r="H28" s="206">
        <v>340</v>
      </c>
    </row>
    <row r="29" spans="1:13" ht="15">
      <c r="A29" s="291" t="s">
        <v>88</v>
      </c>
      <c r="B29" s="297"/>
      <c r="C29" s="308"/>
      <c r="D29" s="209"/>
      <c r="E29" s="307" t="s">
        <v>89</v>
      </c>
      <c r="F29" s="298" t="s">
        <v>90</v>
      </c>
      <c r="G29" s="391">
        <v>-13</v>
      </c>
      <c r="H29" s="391">
        <v>-24</v>
      </c>
      <c r="M29" s="211"/>
    </row>
    <row r="30" spans="1:8" ht="15">
      <c r="A30" s="291" t="s">
        <v>91</v>
      </c>
      <c r="B30" s="297" t="s">
        <v>92</v>
      </c>
      <c r="C30" s="205">
        <v>0</v>
      </c>
      <c r="D30" s="205">
        <v>0</v>
      </c>
      <c r="E30" s="293" t="s">
        <v>93</v>
      </c>
      <c r="F30" s="298" t="s">
        <v>94</v>
      </c>
      <c r="G30" s="212">
        <v>0</v>
      </c>
      <c r="H30" s="212">
        <v>0</v>
      </c>
    </row>
    <row r="31" spans="1:13" ht="15">
      <c r="A31" s="291" t="s">
        <v>95</v>
      </c>
      <c r="B31" s="297" t="s">
        <v>96</v>
      </c>
      <c r="C31" s="392">
        <v>-11</v>
      </c>
      <c r="D31" s="392">
        <v>-23</v>
      </c>
      <c r="E31" s="309" t="s">
        <v>97</v>
      </c>
      <c r="F31" s="298" t="s">
        <v>98</v>
      </c>
      <c r="G31" s="206">
        <v>7112</v>
      </c>
      <c r="H31" s="206">
        <v>382</v>
      </c>
      <c r="M31" s="211"/>
    </row>
    <row r="32" spans="1:15" ht="15">
      <c r="A32" s="291" t="s">
        <v>99</v>
      </c>
      <c r="B32" s="306" t="s">
        <v>100</v>
      </c>
      <c r="C32" s="209">
        <f>C30+C31</f>
        <v>-11</v>
      </c>
      <c r="D32" s="209">
        <f>D30+D31</f>
        <v>-23</v>
      </c>
      <c r="E32" s="299" t="s">
        <v>101</v>
      </c>
      <c r="F32" s="298" t="s">
        <v>102</v>
      </c>
      <c r="G32" s="391">
        <v>0</v>
      </c>
      <c r="H32" s="391">
        <v>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103</v>
      </c>
      <c r="B33" s="300"/>
      <c r="C33" s="308"/>
      <c r="D33" s="209"/>
      <c r="E33" s="309" t="s">
        <v>104</v>
      </c>
      <c r="F33" s="301" t="s">
        <v>105</v>
      </c>
      <c r="G33" s="208">
        <f>G27+G31+G32</f>
        <v>7535</v>
      </c>
      <c r="H33" s="208">
        <f>H27+H31+H32</f>
        <v>698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106</v>
      </c>
      <c r="B34" s="300" t="s">
        <v>107</v>
      </c>
      <c r="C34" s="209">
        <f>SUM(C35:C38)</f>
        <v>265</v>
      </c>
      <c r="D34" s="209">
        <f>SUM(D35:D38)</f>
        <v>265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108</v>
      </c>
      <c r="B35" s="297" t="s">
        <v>109</v>
      </c>
      <c r="C35" s="205">
        <v>0</v>
      </c>
      <c r="D35" s="205">
        <v>0</v>
      </c>
      <c r="E35" s="313"/>
      <c r="F35" s="314"/>
      <c r="G35" s="315"/>
      <c r="H35" s="316"/>
    </row>
    <row r="36" spans="1:18" ht="15">
      <c r="A36" s="291" t="s">
        <v>110</v>
      </c>
      <c r="B36" s="297" t="s">
        <v>111</v>
      </c>
      <c r="C36" s="205">
        <v>0</v>
      </c>
      <c r="D36" s="205">
        <v>0</v>
      </c>
      <c r="E36" s="293" t="s">
        <v>112</v>
      </c>
      <c r="F36" s="317" t="s">
        <v>113</v>
      </c>
      <c r="G36" s="208">
        <f>G25+G17+G33</f>
        <v>8514</v>
      </c>
      <c r="H36" s="208">
        <f>H25+H17+H33</f>
        <v>3789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114</v>
      </c>
      <c r="B37" s="297" t="s">
        <v>115</v>
      </c>
      <c r="C37" s="205">
        <v>265</v>
      </c>
      <c r="D37" s="205">
        <v>265</v>
      </c>
      <c r="E37" s="293"/>
      <c r="F37" s="318"/>
      <c r="G37" s="311"/>
      <c r="H37" s="312"/>
      <c r="M37" s="211"/>
    </row>
    <row r="38" spans="1:8" ht="15">
      <c r="A38" s="291" t="s">
        <v>116</v>
      </c>
      <c r="B38" s="297" t="s">
        <v>117</v>
      </c>
      <c r="C38" s="205">
        <v>0</v>
      </c>
      <c r="D38" s="205">
        <v>0</v>
      </c>
      <c r="E38" s="319"/>
      <c r="F38" s="314"/>
      <c r="G38" s="315"/>
      <c r="H38" s="316"/>
    </row>
    <row r="39" spans="1:15" ht="15">
      <c r="A39" s="291" t="s">
        <v>118</v>
      </c>
      <c r="B39" s="320" t="s">
        <v>119</v>
      </c>
      <c r="C39" s="213">
        <f>C40+C41+C43</f>
        <v>0</v>
      </c>
      <c r="D39" s="213">
        <f>D40+D41+D43</f>
        <v>0</v>
      </c>
      <c r="E39" s="554" t="s">
        <v>120</v>
      </c>
      <c r="F39" s="317" t="s">
        <v>121</v>
      </c>
      <c r="G39" s="212">
        <v>29</v>
      </c>
      <c r="H39" s="212">
        <v>71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122</v>
      </c>
      <c r="B40" s="320" t="s">
        <v>123</v>
      </c>
      <c r="C40" s="205">
        <v>0</v>
      </c>
      <c r="D40" s="205">
        <v>0</v>
      </c>
      <c r="E40" s="299"/>
      <c r="F40" s="318"/>
      <c r="G40" s="311"/>
      <c r="H40" s="312"/>
    </row>
    <row r="41" spans="1:8" ht="15">
      <c r="A41" s="291" t="s">
        <v>124</v>
      </c>
      <c r="B41" s="320" t="s">
        <v>125</v>
      </c>
      <c r="C41" s="205">
        <v>0</v>
      </c>
      <c r="D41" s="205">
        <v>0</v>
      </c>
      <c r="E41" s="554" t="s">
        <v>126</v>
      </c>
      <c r="F41" s="321"/>
      <c r="G41" s="322"/>
      <c r="H41" s="323"/>
    </row>
    <row r="42" spans="1:8" ht="15">
      <c r="A42" s="291" t="s">
        <v>127</v>
      </c>
      <c r="B42" s="320" t="s">
        <v>128</v>
      </c>
      <c r="C42" s="214">
        <v>0</v>
      </c>
      <c r="D42" s="214">
        <v>0</v>
      </c>
      <c r="E42" s="293" t="s">
        <v>129</v>
      </c>
      <c r="F42" s="314"/>
      <c r="G42" s="315"/>
      <c r="H42" s="316"/>
    </row>
    <row r="43" spans="1:13" ht="15">
      <c r="A43" s="291" t="s">
        <v>130</v>
      </c>
      <c r="B43" s="320" t="s">
        <v>131</v>
      </c>
      <c r="C43" s="205">
        <v>0</v>
      </c>
      <c r="D43" s="205">
        <v>0</v>
      </c>
      <c r="E43" s="299" t="s">
        <v>132</v>
      </c>
      <c r="F43" s="298" t="s">
        <v>133</v>
      </c>
      <c r="G43" s="206">
        <v>0</v>
      </c>
      <c r="H43" s="206">
        <v>0</v>
      </c>
      <c r="M43" s="211"/>
    </row>
    <row r="44" spans="1:8" ht="15">
      <c r="A44" s="291" t="s">
        <v>134</v>
      </c>
      <c r="B44" s="320" t="s">
        <v>135</v>
      </c>
      <c r="C44" s="205">
        <v>0</v>
      </c>
      <c r="D44" s="205">
        <v>0</v>
      </c>
      <c r="E44" s="324" t="s">
        <v>136</v>
      </c>
      <c r="F44" s="298" t="s">
        <v>137</v>
      </c>
      <c r="G44" s="206">
        <v>0</v>
      </c>
      <c r="H44" s="206">
        <v>0</v>
      </c>
    </row>
    <row r="45" spans="1:15" ht="15">
      <c r="A45" s="291" t="s">
        <v>138</v>
      </c>
      <c r="B45" s="305" t="s">
        <v>139</v>
      </c>
      <c r="C45" s="209">
        <f>C34+C39+C44</f>
        <v>265</v>
      </c>
      <c r="D45" s="209">
        <f>D34+D39+D44</f>
        <v>265</v>
      </c>
      <c r="E45" s="307" t="s">
        <v>140</v>
      </c>
      <c r="F45" s="298" t="s">
        <v>141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142</v>
      </c>
      <c r="B46" s="297"/>
      <c r="C46" s="308"/>
      <c r="D46" s="209"/>
      <c r="E46" s="293" t="s">
        <v>143</v>
      </c>
      <c r="F46" s="298" t="s">
        <v>144</v>
      </c>
      <c r="G46" s="206">
        <v>0</v>
      </c>
      <c r="H46" s="206">
        <v>0</v>
      </c>
    </row>
    <row r="47" spans="1:13" ht="15">
      <c r="A47" s="291" t="s">
        <v>145</v>
      </c>
      <c r="B47" s="297" t="s">
        <v>146</v>
      </c>
      <c r="C47" s="205">
        <v>0</v>
      </c>
      <c r="D47" s="205">
        <v>0</v>
      </c>
      <c r="E47" s="307" t="s">
        <v>147</v>
      </c>
      <c r="F47" s="298" t="s">
        <v>148</v>
      </c>
      <c r="G47" s="206">
        <v>0</v>
      </c>
      <c r="H47" s="206">
        <v>0</v>
      </c>
      <c r="M47" s="211"/>
    </row>
    <row r="48" spans="1:8" ht="15">
      <c r="A48" s="291" t="s">
        <v>149</v>
      </c>
      <c r="B48" s="300" t="s">
        <v>150</v>
      </c>
      <c r="C48" s="205">
        <v>0</v>
      </c>
      <c r="D48" s="205">
        <v>0</v>
      </c>
      <c r="E48" s="293" t="s">
        <v>151</v>
      </c>
      <c r="F48" s="298" t="s">
        <v>152</v>
      </c>
      <c r="G48" s="206">
        <v>0</v>
      </c>
      <c r="H48" s="206">
        <v>34</v>
      </c>
    </row>
    <row r="49" spans="1:18" ht="15">
      <c r="A49" s="291" t="s">
        <v>153</v>
      </c>
      <c r="B49" s="297" t="s">
        <v>154</v>
      </c>
      <c r="C49" s="205">
        <v>0</v>
      </c>
      <c r="D49" s="205">
        <v>0</v>
      </c>
      <c r="E49" s="307" t="s">
        <v>52</v>
      </c>
      <c r="F49" s="301" t="s">
        <v>155</v>
      </c>
      <c r="G49" s="208">
        <f>SUM(G43:G48)</f>
        <v>0</v>
      </c>
      <c r="H49" s="208">
        <f>SUM(H43:H48)</f>
        <v>34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79</v>
      </c>
      <c r="B50" s="297" t="s">
        <v>156</v>
      </c>
      <c r="C50" s="205">
        <v>0</v>
      </c>
      <c r="D50" s="205">
        <v>0</v>
      </c>
      <c r="E50" s="293"/>
      <c r="F50" s="298"/>
      <c r="G50" s="308"/>
      <c r="H50" s="208"/>
    </row>
    <row r="51" spans="1:15" ht="15">
      <c r="A51" s="291" t="s">
        <v>157</v>
      </c>
      <c r="B51" s="305" t="s">
        <v>158</v>
      </c>
      <c r="C51" s="209">
        <f>SUM(C47:C50)</f>
        <v>0</v>
      </c>
      <c r="D51" s="209">
        <f>SUM(D47:D50)</f>
        <v>0</v>
      </c>
      <c r="E51" s="307" t="s">
        <v>159</v>
      </c>
      <c r="F51" s="301" t="s">
        <v>160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2</v>
      </c>
      <c r="B52" s="305"/>
      <c r="C52" s="308"/>
      <c r="D52" s="209"/>
      <c r="E52" s="293" t="s">
        <v>161</v>
      </c>
      <c r="F52" s="301" t="s">
        <v>162</v>
      </c>
      <c r="G52" s="206">
        <v>0</v>
      </c>
      <c r="H52" s="206">
        <v>6</v>
      </c>
    </row>
    <row r="53" spans="1:8" ht="15">
      <c r="A53" s="291" t="s">
        <v>163</v>
      </c>
      <c r="B53" s="305" t="s">
        <v>164</v>
      </c>
      <c r="C53" s="205">
        <v>0</v>
      </c>
      <c r="D53" s="205">
        <v>34</v>
      </c>
      <c r="E53" s="293" t="s">
        <v>165</v>
      </c>
      <c r="F53" s="301" t="s">
        <v>166</v>
      </c>
      <c r="G53" s="206">
        <v>0</v>
      </c>
      <c r="H53" s="206">
        <v>2</v>
      </c>
    </row>
    <row r="54" spans="1:8" ht="15">
      <c r="A54" s="291" t="s">
        <v>167</v>
      </c>
      <c r="B54" s="305" t="s">
        <v>168</v>
      </c>
      <c r="C54" s="205">
        <v>0</v>
      </c>
      <c r="D54" s="205">
        <v>28</v>
      </c>
      <c r="E54" s="293" t="s">
        <v>169</v>
      </c>
      <c r="F54" s="301" t="s">
        <v>170</v>
      </c>
      <c r="G54" s="206">
        <v>0</v>
      </c>
      <c r="H54" s="206">
        <v>0</v>
      </c>
    </row>
    <row r="55" spans="1:18" ht="25.5">
      <c r="A55" s="325" t="s">
        <v>171</v>
      </c>
      <c r="B55" s="326" t="s">
        <v>172</v>
      </c>
      <c r="C55" s="209">
        <f>C19+C20+C21+C27+C32+C45+C51+C53+C54</f>
        <v>408</v>
      </c>
      <c r="D55" s="209">
        <f>D19+D20+D21+D27+D32+D45+D51+D53+D54</f>
        <v>1324</v>
      </c>
      <c r="E55" s="293" t="s">
        <v>173</v>
      </c>
      <c r="F55" s="317" t="s">
        <v>174</v>
      </c>
      <c r="G55" s="208">
        <f>G49+G51+G52+G53+G54</f>
        <v>0</v>
      </c>
      <c r="H55" s="208">
        <f>H49+H51+H52+H53+H54</f>
        <v>42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175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176</v>
      </c>
      <c r="B57" s="297"/>
      <c r="C57" s="308"/>
      <c r="D57" s="209"/>
      <c r="E57" s="559" t="s">
        <v>177</v>
      </c>
      <c r="F57" s="327"/>
      <c r="G57" s="308"/>
      <c r="H57" s="208"/>
      <c r="M57" s="211"/>
    </row>
    <row r="58" spans="1:8" ht="15">
      <c r="A58" s="291" t="s">
        <v>178</v>
      </c>
      <c r="B58" s="297" t="s">
        <v>179</v>
      </c>
      <c r="C58" s="205">
        <v>30</v>
      </c>
      <c r="D58" s="205">
        <v>127</v>
      </c>
      <c r="E58" s="293" t="s">
        <v>129</v>
      </c>
      <c r="F58" s="328"/>
      <c r="G58" s="308"/>
      <c r="H58" s="208"/>
    </row>
    <row r="59" spans="1:13" ht="15">
      <c r="A59" s="291" t="s">
        <v>180</v>
      </c>
      <c r="B59" s="297" t="s">
        <v>181</v>
      </c>
      <c r="C59" s="205">
        <v>0</v>
      </c>
      <c r="D59" s="205">
        <v>353</v>
      </c>
      <c r="E59" s="307" t="s">
        <v>182</v>
      </c>
      <c r="F59" s="298" t="s">
        <v>183</v>
      </c>
      <c r="G59" s="206">
        <v>0</v>
      </c>
      <c r="H59" s="206">
        <v>0</v>
      </c>
      <c r="M59" s="211"/>
    </row>
    <row r="60" spans="1:8" ht="15">
      <c r="A60" s="291" t="s">
        <v>184</v>
      </c>
      <c r="B60" s="297" t="s">
        <v>185</v>
      </c>
      <c r="C60" s="205">
        <v>39</v>
      </c>
      <c r="D60" s="205">
        <v>44</v>
      </c>
      <c r="E60" s="293" t="s">
        <v>186</v>
      </c>
      <c r="F60" s="298" t="s">
        <v>187</v>
      </c>
      <c r="G60" s="206">
        <v>0</v>
      </c>
      <c r="H60" s="206">
        <v>0</v>
      </c>
    </row>
    <row r="61" spans="1:18" ht="15">
      <c r="A61" s="291" t="s">
        <v>188</v>
      </c>
      <c r="B61" s="300" t="s">
        <v>189</v>
      </c>
      <c r="C61" s="205">
        <v>0</v>
      </c>
      <c r="D61" s="205">
        <v>0</v>
      </c>
      <c r="E61" s="299" t="s">
        <v>190</v>
      </c>
      <c r="F61" s="328" t="s">
        <v>191</v>
      </c>
      <c r="G61" s="208">
        <f>SUM(G62:G68)</f>
        <v>896</v>
      </c>
      <c r="H61" s="208">
        <f>SUM(H62:H68)</f>
        <v>526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192</v>
      </c>
      <c r="B62" s="300" t="s">
        <v>193</v>
      </c>
      <c r="C62" s="205">
        <v>0</v>
      </c>
      <c r="D62" s="205">
        <v>0</v>
      </c>
      <c r="E62" s="299" t="s">
        <v>194</v>
      </c>
      <c r="F62" s="298" t="s">
        <v>195</v>
      </c>
      <c r="G62" s="206">
        <v>0</v>
      </c>
      <c r="H62" s="206">
        <v>5</v>
      </c>
    </row>
    <row r="63" spans="1:13" ht="15">
      <c r="A63" s="291" t="s">
        <v>196</v>
      </c>
      <c r="B63" s="297" t="s">
        <v>197</v>
      </c>
      <c r="C63" s="205">
        <v>0</v>
      </c>
      <c r="D63" s="205">
        <v>0</v>
      </c>
      <c r="E63" s="293" t="s">
        <v>198</v>
      </c>
      <c r="F63" s="298" t="s">
        <v>199</v>
      </c>
      <c r="G63" s="206">
        <v>0</v>
      </c>
      <c r="H63" s="206">
        <v>0</v>
      </c>
      <c r="M63" s="211"/>
    </row>
    <row r="64" spans="1:15" ht="15">
      <c r="A64" s="291" t="s">
        <v>52</v>
      </c>
      <c r="B64" s="305" t="s">
        <v>200</v>
      </c>
      <c r="C64" s="209">
        <f>SUM(C58:C63)</f>
        <v>69</v>
      </c>
      <c r="D64" s="209">
        <f>SUM(D58:D63)</f>
        <v>524</v>
      </c>
      <c r="E64" s="293" t="s">
        <v>201</v>
      </c>
      <c r="F64" s="298" t="s">
        <v>202</v>
      </c>
      <c r="G64" s="206">
        <v>90</v>
      </c>
      <c r="H64" s="206">
        <v>146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203</v>
      </c>
      <c r="F65" s="298" t="s">
        <v>204</v>
      </c>
      <c r="G65" s="206">
        <v>0</v>
      </c>
      <c r="H65" s="206">
        <v>0</v>
      </c>
    </row>
    <row r="66" spans="1:8" ht="15">
      <c r="A66" s="291" t="s">
        <v>205</v>
      </c>
      <c r="B66" s="297"/>
      <c r="C66" s="308"/>
      <c r="D66" s="209"/>
      <c r="E66" s="293" t="s">
        <v>206</v>
      </c>
      <c r="F66" s="298" t="s">
        <v>207</v>
      </c>
      <c r="G66" s="206">
        <v>10</v>
      </c>
      <c r="H66" s="206">
        <v>213</v>
      </c>
    </row>
    <row r="67" spans="1:8" ht="15">
      <c r="A67" s="291" t="s">
        <v>208</v>
      </c>
      <c r="B67" s="297" t="s">
        <v>209</v>
      </c>
      <c r="C67" s="205">
        <v>2</v>
      </c>
      <c r="D67" s="205">
        <v>102</v>
      </c>
      <c r="E67" s="293" t="s">
        <v>210</v>
      </c>
      <c r="F67" s="298" t="s">
        <v>211</v>
      </c>
      <c r="G67" s="206">
        <v>1</v>
      </c>
      <c r="H67" s="206">
        <v>46</v>
      </c>
    </row>
    <row r="68" spans="1:8" ht="15">
      <c r="A68" s="291" t="s">
        <v>212</v>
      </c>
      <c r="B68" s="297" t="s">
        <v>213</v>
      </c>
      <c r="C68" s="205">
        <v>115</v>
      </c>
      <c r="D68" s="205">
        <v>541</v>
      </c>
      <c r="E68" s="293" t="s">
        <v>214</v>
      </c>
      <c r="F68" s="298" t="s">
        <v>215</v>
      </c>
      <c r="G68" s="206">
        <v>795</v>
      </c>
      <c r="H68" s="206">
        <v>116</v>
      </c>
    </row>
    <row r="69" spans="1:8" ht="15">
      <c r="A69" s="291" t="s">
        <v>216</v>
      </c>
      <c r="B69" s="297" t="s">
        <v>217</v>
      </c>
      <c r="C69" s="205">
        <v>0</v>
      </c>
      <c r="D69" s="205">
        <v>0</v>
      </c>
      <c r="E69" s="307" t="s">
        <v>79</v>
      </c>
      <c r="F69" s="298" t="s">
        <v>218</v>
      </c>
      <c r="G69" s="206">
        <v>16</v>
      </c>
      <c r="H69" s="206">
        <v>23</v>
      </c>
    </row>
    <row r="70" spans="1:8" ht="15">
      <c r="A70" s="291" t="s">
        <v>219</v>
      </c>
      <c r="B70" s="297" t="s">
        <v>220</v>
      </c>
      <c r="C70" s="205">
        <v>0</v>
      </c>
      <c r="D70" s="205">
        <v>0</v>
      </c>
      <c r="E70" s="293" t="s">
        <v>221</v>
      </c>
      <c r="F70" s="298" t="s">
        <v>222</v>
      </c>
      <c r="G70" s="206">
        <v>0</v>
      </c>
      <c r="H70" s="206">
        <v>12</v>
      </c>
    </row>
    <row r="71" spans="1:18" ht="15">
      <c r="A71" s="291" t="s">
        <v>223</v>
      </c>
      <c r="B71" s="297" t="s">
        <v>224</v>
      </c>
      <c r="C71" s="205">
        <v>41</v>
      </c>
      <c r="D71" s="205">
        <v>374</v>
      </c>
      <c r="E71" s="309" t="s">
        <v>47</v>
      </c>
      <c r="F71" s="329" t="s">
        <v>225</v>
      </c>
      <c r="G71" s="215">
        <f>G59+G60+G61+G69+G70</f>
        <v>912</v>
      </c>
      <c r="H71" s="215">
        <f>H59+H60+H61+H69+H70</f>
        <v>561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226</v>
      </c>
      <c r="B72" s="297" t="s">
        <v>227</v>
      </c>
      <c r="C72" s="205">
        <v>10</v>
      </c>
      <c r="D72" s="205">
        <v>18</v>
      </c>
      <c r="E72" s="299"/>
      <c r="F72" s="330"/>
      <c r="G72" s="331"/>
      <c r="H72" s="332"/>
    </row>
    <row r="73" spans="1:8" ht="15">
      <c r="A73" s="291" t="s">
        <v>228</v>
      </c>
      <c r="B73" s="297" t="s">
        <v>229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230</v>
      </c>
      <c r="B74" s="297" t="s">
        <v>231</v>
      </c>
      <c r="C74" s="205">
        <v>64</v>
      </c>
      <c r="D74" s="205">
        <v>24</v>
      </c>
      <c r="E74" s="293" t="s">
        <v>232</v>
      </c>
      <c r="F74" s="336" t="s">
        <v>233</v>
      </c>
      <c r="G74" s="206">
        <v>0</v>
      </c>
      <c r="H74" s="206">
        <v>0</v>
      </c>
    </row>
    <row r="75" spans="1:15" ht="15">
      <c r="A75" s="291" t="s">
        <v>77</v>
      </c>
      <c r="B75" s="305" t="s">
        <v>234</v>
      </c>
      <c r="C75" s="209">
        <f>SUM(C67:C74)</f>
        <v>232</v>
      </c>
      <c r="D75" s="209">
        <f>SUM(D67:D74)</f>
        <v>1059</v>
      </c>
      <c r="E75" s="307" t="s">
        <v>161</v>
      </c>
      <c r="F75" s="301" t="s">
        <v>235</v>
      </c>
      <c r="G75" s="206">
        <v>0</v>
      </c>
      <c r="H75" s="206">
        <v>0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236</v>
      </c>
      <c r="F76" s="301" t="s">
        <v>237</v>
      </c>
      <c r="G76" s="206">
        <v>0</v>
      </c>
      <c r="H76" s="206">
        <v>0</v>
      </c>
    </row>
    <row r="77" spans="1:13" ht="15">
      <c r="A77" s="291" t="s">
        <v>238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239</v>
      </c>
      <c r="B78" s="297" t="s">
        <v>240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241</v>
      </c>
      <c r="B79" s="297" t="s">
        <v>242</v>
      </c>
      <c r="C79" s="205">
        <v>0</v>
      </c>
      <c r="D79" s="205">
        <v>0</v>
      </c>
      <c r="E79" s="307" t="s">
        <v>243</v>
      </c>
      <c r="F79" s="317" t="s">
        <v>244</v>
      </c>
      <c r="G79" s="216">
        <f>G71+G74+G75+G76</f>
        <v>912</v>
      </c>
      <c r="H79" s="216">
        <f>H71+H74+H75+H76</f>
        <v>561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245</v>
      </c>
      <c r="B80" s="297" t="s">
        <v>246</v>
      </c>
      <c r="C80" s="205">
        <v>0</v>
      </c>
      <c r="D80" s="205">
        <v>0</v>
      </c>
      <c r="E80" s="293"/>
      <c r="F80" s="340"/>
      <c r="G80" s="341"/>
      <c r="H80" s="342"/>
    </row>
    <row r="81" spans="1:8" ht="15">
      <c r="A81" s="291" t="s">
        <v>247</v>
      </c>
      <c r="B81" s="297" t="s">
        <v>248</v>
      </c>
      <c r="C81" s="205">
        <v>0</v>
      </c>
      <c r="D81" s="205">
        <v>0</v>
      </c>
      <c r="E81" s="217"/>
      <c r="F81" s="341"/>
      <c r="G81" s="341"/>
      <c r="H81" s="342"/>
    </row>
    <row r="82" spans="1:8" ht="15">
      <c r="A82" s="291" t="s">
        <v>249</v>
      </c>
      <c r="B82" s="297" t="s">
        <v>250</v>
      </c>
      <c r="C82" s="205">
        <v>0</v>
      </c>
      <c r="D82" s="205">
        <v>0</v>
      </c>
      <c r="E82" s="319"/>
      <c r="F82" s="341"/>
      <c r="G82" s="341"/>
      <c r="H82" s="342"/>
    </row>
    <row r="83" spans="1:8" ht="15">
      <c r="A83" s="291" t="s">
        <v>134</v>
      </c>
      <c r="B83" s="297" t="s">
        <v>251</v>
      </c>
      <c r="C83" s="205">
        <v>0</v>
      </c>
      <c r="D83" s="205">
        <v>0</v>
      </c>
      <c r="E83" s="217"/>
      <c r="F83" s="341"/>
      <c r="G83" s="341"/>
      <c r="H83" s="342"/>
    </row>
    <row r="84" spans="1:14" ht="15">
      <c r="A84" s="291" t="s">
        <v>252</v>
      </c>
      <c r="B84" s="305" t="s">
        <v>253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254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255</v>
      </c>
      <c r="B87" s="297" t="s">
        <v>256</v>
      </c>
      <c r="C87" s="205">
        <v>2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257</v>
      </c>
      <c r="B88" s="297" t="s">
        <v>258</v>
      </c>
      <c r="C88" s="205">
        <v>813</v>
      </c>
      <c r="D88" s="205">
        <v>1448</v>
      </c>
      <c r="E88" s="319"/>
      <c r="F88" s="341"/>
      <c r="G88" s="341"/>
      <c r="H88" s="342"/>
    </row>
    <row r="89" spans="1:13" ht="15">
      <c r="A89" s="291" t="s">
        <v>259</v>
      </c>
      <c r="B89" s="297" t="s">
        <v>260</v>
      </c>
      <c r="C89" s="205">
        <v>0</v>
      </c>
      <c r="D89" s="205">
        <v>93</v>
      </c>
      <c r="E89" s="319"/>
      <c r="F89" s="341"/>
      <c r="G89" s="341"/>
      <c r="H89" s="342"/>
      <c r="M89" s="211"/>
    </row>
    <row r="90" spans="1:8" ht="15">
      <c r="A90" s="291" t="s">
        <v>261</v>
      </c>
      <c r="B90" s="297" t="s">
        <v>262</v>
      </c>
      <c r="C90" s="205">
        <v>7929</v>
      </c>
      <c r="D90" s="205">
        <v>0</v>
      </c>
      <c r="E90" s="319"/>
      <c r="F90" s="341"/>
      <c r="G90" s="341"/>
      <c r="H90" s="342"/>
    </row>
    <row r="91" spans="1:14" ht="15">
      <c r="A91" s="291" t="s">
        <v>263</v>
      </c>
      <c r="B91" s="305" t="s">
        <v>264</v>
      </c>
      <c r="C91" s="209">
        <f>SUM(C87:C90)</f>
        <v>8744</v>
      </c>
      <c r="D91" s="209">
        <f>SUM(D87:D90)</f>
        <v>1550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265</v>
      </c>
      <c r="B92" s="305" t="s">
        <v>266</v>
      </c>
      <c r="C92" s="205">
        <v>2</v>
      </c>
      <c r="D92" s="205">
        <v>6</v>
      </c>
      <c r="E92" s="319"/>
      <c r="F92" s="341"/>
      <c r="G92" s="341"/>
      <c r="H92" s="342"/>
    </row>
    <row r="93" spans="1:14" ht="15">
      <c r="A93" s="291" t="s">
        <v>267</v>
      </c>
      <c r="B93" s="343" t="s">
        <v>268</v>
      </c>
      <c r="C93" s="209">
        <f>C64+C75+C84+C91+C92</f>
        <v>9047</v>
      </c>
      <c r="D93" s="209">
        <f>D64+D75+D84+D91+D92</f>
        <v>3139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269</v>
      </c>
      <c r="B94" s="344" t="s">
        <v>270</v>
      </c>
      <c r="C94" s="218">
        <f>C93+C55</f>
        <v>9455</v>
      </c>
      <c r="D94" s="218">
        <f>D93+D55</f>
        <v>4463</v>
      </c>
      <c r="E94" s="558" t="s">
        <v>271</v>
      </c>
      <c r="F94" s="345" t="s">
        <v>272</v>
      </c>
      <c r="G94" s="219">
        <f>G36+G39+G55+G79</f>
        <v>9455</v>
      </c>
      <c r="H94" s="219">
        <f>H36+H39+H55+H79</f>
        <v>4463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273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28.5">
      <c r="A98" s="78" t="s">
        <v>872</v>
      </c>
      <c r="B98" s="539"/>
      <c r="C98" s="268" t="s">
        <v>274</v>
      </c>
      <c r="D98" s="268" t="s">
        <v>859</v>
      </c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28.5">
      <c r="A100" s="227"/>
      <c r="B100" s="227"/>
      <c r="C100" s="268" t="s">
        <v>275</v>
      </c>
      <c r="D100" s="599" t="s">
        <v>860</v>
      </c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7">
      <selection activeCell="A41" sqref="A41:IV4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125" style="27" customWidth="1"/>
  </cols>
  <sheetData>
    <row r="1" spans="1:8" ht="12">
      <c r="A1" s="348" t="s">
        <v>276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ХД"ДУНАВ"АД - гр.Враца</v>
      </c>
      <c r="F2" s="569" t="s">
        <v>3</v>
      </c>
      <c r="G2" s="569"/>
      <c r="H2" s="353">
        <f>'справка №1-БАЛАНС'!H3</f>
        <v>106042644</v>
      </c>
    </row>
    <row r="3" spans="1:8" ht="15">
      <c r="A3" s="6" t="s">
        <v>277</v>
      </c>
      <c r="B3" s="533"/>
      <c r="C3" s="533"/>
      <c r="D3" s="533"/>
      <c r="E3" s="533" t="str">
        <f>'справка №1-БАЛАНС'!E4</f>
        <v>КОНСОЛИДИРАН</v>
      </c>
      <c r="F3" s="569" t="s">
        <v>5</v>
      </c>
      <c r="G3" s="354"/>
      <c r="H3" s="353" t="str">
        <f>'справка №1-БАЛАНС'!H4</f>
        <v>РГ-05-0086</v>
      </c>
    </row>
    <row r="4" spans="1:8" ht="17.25" customHeight="1">
      <c r="A4" s="6" t="s">
        <v>6</v>
      </c>
      <c r="B4" s="571"/>
      <c r="C4" s="571"/>
      <c r="D4" s="571"/>
      <c r="E4" s="533" t="str">
        <f>'справка №1-БАЛАНС'!E5</f>
        <v>31.12.2008 г.</v>
      </c>
      <c r="F4" s="351"/>
      <c r="G4" s="352"/>
      <c r="H4" s="355" t="s">
        <v>278</v>
      </c>
    </row>
    <row r="5" spans="1:8" ht="24">
      <c r="A5" s="356" t="s">
        <v>279</v>
      </c>
      <c r="B5" s="357" t="s">
        <v>9</v>
      </c>
      <c r="C5" s="356" t="s">
        <v>10</v>
      </c>
      <c r="D5" s="358" t="s">
        <v>14</v>
      </c>
      <c r="E5" s="359" t="s">
        <v>280</v>
      </c>
      <c r="F5" s="357" t="s">
        <v>9</v>
      </c>
      <c r="G5" s="356" t="s">
        <v>10</v>
      </c>
      <c r="H5" s="356" t="s">
        <v>14</v>
      </c>
    </row>
    <row r="6" spans="1:8" ht="12">
      <c r="A6" s="359" t="s">
        <v>15</v>
      </c>
      <c r="B6" s="359" t="s">
        <v>16</v>
      </c>
      <c r="C6" s="359">
        <v>1</v>
      </c>
      <c r="D6" s="359">
        <v>2</v>
      </c>
      <c r="E6" s="359" t="s">
        <v>15</v>
      </c>
      <c r="F6" s="356" t="s">
        <v>16</v>
      </c>
      <c r="G6" s="356">
        <v>1</v>
      </c>
      <c r="H6" s="356">
        <v>2</v>
      </c>
    </row>
    <row r="7" spans="1:8" ht="12">
      <c r="A7" s="174" t="s">
        <v>281</v>
      </c>
      <c r="B7" s="174"/>
      <c r="C7" s="85"/>
      <c r="D7" s="85"/>
      <c r="E7" s="174" t="s">
        <v>282</v>
      </c>
      <c r="F7" s="360"/>
      <c r="G7" s="88"/>
      <c r="H7" s="88"/>
    </row>
    <row r="8" spans="1:8" ht="12">
      <c r="A8" s="361" t="s">
        <v>283</v>
      </c>
      <c r="B8" s="361"/>
      <c r="C8" s="362"/>
      <c r="D8" s="83"/>
      <c r="E8" s="361" t="s">
        <v>284</v>
      </c>
      <c r="F8" s="360"/>
      <c r="G8" s="88"/>
      <c r="H8" s="88"/>
    </row>
    <row r="9" spans="1:8" ht="12">
      <c r="A9" s="363" t="s">
        <v>285</v>
      </c>
      <c r="B9" s="364" t="s">
        <v>286</v>
      </c>
      <c r="C9" s="79">
        <v>205</v>
      </c>
      <c r="D9" s="79">
        <v>2109</v>
      </c>
      <c r="E9" s="363" t="s">
        <v>287</v>
      </c>
      <c r="F9" s="365" t="s">
        <v>288</v>
      </c>
      <c r="G9" s="87">
        <v>519</v>
      </c>
      <c r="H9" s="87">
        <v>5031</v>
      </c>
    </row>
    <row r="10" spans="1:8" ht="12">
      <c r="A10" s="363" t="s">
        <v>289</v>
      </c>
      <c r="B10" s="364" t="s">
        <v>290</v>
      </c>
      <c r="C10" s="79">
        <v>285</v>
      </c>
      <c r="D10" s="79">
        <v>1403</v>
      </c>
      <c r="E10" s="363" t="s">
        <v>291</v>
      </c>
      <c r="F10" s="365" t="s">
        <v>292</v>
      </c>
      <c r="G10" s="87">
        <v>29</v>
      </c>
      <c r="H10" s="87">
        <v>36</v>
      </c>
    </row>
    <row r="11" spans="1:8" ht="12">
      <c r="A11" s="363" t="s">
        <v>293</v>
      </c>
      <c r="B11" s="364" t="s">
        <v>294</v>
      </c>
      <c r="C11" s="79">
        <v>14</v>
      </c>
      <c r="D11" s="79">
        <v>188</v>
      </c>
      <c r="E11" s="366" t="s">
        <v>295</v>
      </c>
      <c r="F11" s="365" t="s">
        <v>296</v>
      </c>
      <c r="G11" s="87">
        <v>40</v>
      </c>
      <c r="H11" s="87">
        <v>28</v>
      </c>
    </row>
    <row r="12" spans="1:8" ht="12">
      <c r="A12" s="363" t="s">
        <v>297</v>
      </c>
      <c r="B12" s="364" t="s">
        <v>298</v>
      </c>
      <c r="C12" s="79">
        <v>174</v>
      </c>
      <c r="D12" s="79">
        <v>871</v>
      </c>
      <c r="E12" s="366" t="s">
        <v>79</v>
      </c>
      <c r="F12" s="365" t="s">
        <v>299</v>
      </c>
      <c r="G12" s="87">
        <v>197</v>
      </c>
      <c r="H12" s="87">
        <v>185</v>
      </c>
    </row>
    <row r="13" spans="1:18" ht="12">
      <c r="A13" s="363" t="s">
        <v>300</v>
      </c>
      <c r="B13" s="364" t="s">
        <v>301</v>
      </c>
      <c r="C13" s="79">
        <v>33</v>
      </c>
      <c r="D13" s="79">
        <v>182</v>
      </c>
      <c r="E13" s="367" t="s">
        <v>52</v>
      </c>
      <c r="F13" s="368" t="s">
        <v>302</v>
      </c>
      <c r="G13" s="88">
        <f>SUM(G9:G12)</f>
        <v>785</v>
      </c>
      <c r="H13" s="88">
        <f>SUM(H9:H12)</f>
        <v>5280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303</v>
      </c>
      <c r="B14" s="364" t="s">
        <v>304</v>
      </c>
      <c r="C14" s="79">
        <v>37</v>
      </c>
      <c r="D14" s="79">
        <v>51</v>
      </c>
      <c r="E14" s="366"/>
      <c r="F14" s="369"/>
      <c r="G14" s="390"/>
      <c r="H14" s="390"/>
    </row>
    <row r="15" spans="1:8" ht="24">
      <c r="A15" s="363" t="s">
        <v>305</v>
      </c>
      <c r="B15" s="364" t="s">
        <v>306</v>
      </c>
      <c r="C15" s="80">
        <v>0</v>
      </c>
      <c r="D15" s="80">
        <v>63</v>
      </c>
      <c r="E15" s="361" t="s">
        <v>307</v>
      </c>
      <c r="F15" s="370" t="s">
        <v>308</v>
      </c>
      <c r="G15" s="87">
        <v>0</v>
      </c>
      <c r="H15" s="87">
        <v>0</v>
      </c>
    </row>
    <row r="16" spans="1:8" ht="12">
      <c r="A16" s="363" t="s">
        <v>309</v>
      </c>
      <c r="B16" s="364" t="s">
        <v>310</v>
      </c>
      <c r="C16" s="80">
        <v>7</v>
      </c>
      <c r="D16" s="80">
        <v>46</v>
      </c>
      <c r="E16" s="363" t="s">
        <v>311</v>
      </c>
      <c r="F16" s="369" t="s">
        <v>312</v>
      </c>
      <c r="G16" s="89">
        <v>0</v>
      </c>
      <c r="H16" s="89">
        <v>0</v>
      </c>
    </row>
    <row r="17" spans="1:8" ht="12">
      <c r="A17" s="371" t="s">
        <v>313</v>
      </c>
      <c r="B17" s="364" t="s">
        <v>314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315</v>
      </c>
      <c r="B18" s="364" t="s">
        <v>316</v>
      </c>
      <c r="C18" s="81">
        <v>0</v>
      </c>
      <c r="D18" s="81">
        <v>38</v>
      </c>
      <c r="E18" s="361" t="s">
        <v>317</v>
      </c>
      <c r="F18" s="360"/>
      <c r="G18" s="390"/>
      <c r="H18" s="390"/>
    </row>
    <row r="19" spans="1:15" ht="12">
      <c r="A19" s="367" t="s">
        <v>52</v>
      </c>
      <c r="B19" s="372" t="s">
        <v>318</v>
      </c>
      <c r="C19" s="82">
        <f>SUM(C9:C15)+C16</f>
        <v>755</v>
      </c>
      <c r="D19" s="82">
        <f>SUM(D9:D15)+D16</f>
        <v>4913</v>
      </c>
      <c r="E19" s="373" t="s">
        <v>319</v>
      </c>
      <c r="F19" s="369" t="s">
        <v>320</v>
      </c>
      <c r="G19" s="87">
        <v>286</v>
      </c>
      <c r="H19" s="87">
        <v>46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321</v>
      </c>
      <c r="F20" s="369" t="s">
        <v>322</v>
      </c>
      <c r="G20" s="87">
        <v>4</v>
      </c>
      <c r="H20" s="87">
        <v>4</v>
      </c>
    </row>
    <row r="21" spans="1:8" ht="24">
      <c r="A21" s="361" t="s">
        <v>323</v>
      </c>
      <c r="B21" s="375"/>
      <c r="C21" s="389"/>
      <c r="D21" s="389"/>
      <c r="E21" s="363" t="s">
        <v>324</v>
      </c>
      <c r="F21" s="369" t="s">
        <v>325</v>
      </c>
      <c r="G21" s="87">
        <v>7649</v>
      </c>
      <c r="H21" s="87">
        <v>0</v>
      </c>
    </row>
    <row r="22" spans="1:8" ht="24">
      <c r="A22" s="360" t="s">
        <v>326</v>
      </c>
      <c r="B22" s="375" t="s">
        <v>327</v>
      </c>
      <c r="C22" s="79">
        <v>0</v>
      </c>
      <c r="D22" s="79">
        <v>0</v>
      </c>
      <c r="E22" s="373" t="s">
        <v>328</v>
      </c>
      <c r="F22" s="369" t="s">
        <v>329</v>
      </c>
      <c r="G22" s="87">
        <v>0</v>
      </c>
      <c r="H22" s="87">
        <v>0</v>
      </c>
    </row>
    <row r="23" spans="1:8" ht="24">
      <c r="A23" s="363" t="s">
        <v>330</v>
      </c>
      <c r="B23" s="375" t="s">
        <v>331</v>
      </c>
      <c r="C23" s="79">
        <v>34</v>
      </c>
      <c r="D23" s="79">
        <v>0</v>
      </c>
      <c r="E23" s="363" t="s">
        <v>332</v>
      </c>
      <c r="F23" s="369" t="s">
        <v>333</v>
      </c>
      <c r="G23" s="87">
        <v>0</v>
      </c>
      <c r="H23" s="87">
        <v>1</v>
      </c>
    </row>
    <row r="24" spans="1:18" ht="12">
      <c r="A24" s="363" t="s">
        <v>334</v>
      </c>
      <c r="B24" s="375" t="s">
        <v>335</v>
      </c>
      <c r="C24" s="79">
        <v>0</v>
      </c>
      <c r="D24" s="79">
        <v>0</v>
      </c>
      <c r="E24" s="367" t="s">
        <v>104</v>
      </c>
      <c r="F24" s="370" t="s">
        <v>336</v>
      </c>
      <c r="G24" s="88">
        <f>SUM(G19:G23)</f>
        <v>7939</v>
      </c>
      <c r="H24" s="88">
        <f>SUM(H19:H23)</f>
        <v>51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79</v>
      </c>
      <c r="B25" s="375" t="s">
        <v>337</v>
      </c>
      <c r="C25" s="79">
        <v>1</v>
      </c>
      <c r="D25" s="79">
        <v>4</v>
      </c>
      <c r="E25" s="374"/>
      <c r="F25" s="360"/>
      <c r="G25" s="390"/>
      <c r="H25" s="390"/>
    </row>
    <row r="26" spans="1:14" ht="12">
      <c r="A26" s="367" t="s">
        <v>77</v>
      </c>
      <c r="B26" s="376" t="s">
        <v>338</v>
      </c>
      <c r="C26" s="82">
        <f>SUM(C22:C25)</f>
        <v>35</v>
      </c>
      <c r="D26" s="82">
        <f>SUM(D22:D25)</f>
        <v>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339</v>
      </c>
      <c r="B28" s="357" t="s">
        <v>340</v>
      </c>
      <c r="C28" s="83">
        <f>C26+C19</f>
        <v>790</v>
      </c>
      <c r="D28" s="83">
        <f>D26+D19</f>
        <v>4917</v>
      </c>
      <c r="E28" s="174" t="s">
        <v>341</v>
      </c>
      <c r="F28" s="370" t="s">
        <v>342</v>
      </c>
      <c r="G28" s="88">
        <f>G13+G15+G24</f>
        <v>8724</v>
      </c>
      <c r="H28" s="88">
        <f>H13+H15+H24</f>
        <v>5331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343</v>
      </c>
      <c r="B30" s="357" t="s">
        <v>344</v>
      </c>
      <c r="C30" s="83">
        <f>IF((G28-C28)&gt;0,G28-C28,0)</f>
        <v>7934</v>
      </c>
      <c r="D30" s="83">
        <f>IF((H28-D28)&gt;0,H28-D28,0)</f>
        <v>414</v>
      </c>
      <c r="E30" s="174" t="s">
        <v>345</v>
      </c>
      <c r="F30" s="370" t="s">
        <v>346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347</v>
      </c>
      <c r="B31" s="376" t="s">
        <v>348</v>
      </c>
      <c r="C31" s="79">
        <v>0</v>
      </c>
      <c r="D31" s="79">
        <v>0</v>
      </c>
      <c r="E31" s="361" t="s">
        <v>349</v>
      </c>
      <c r="F31" s="369" t="s">
        <v>350</v>
      </c>
      <c r="G31" s="87">
        <v>0</v>
      </c>
      <c r="H31" s="87">
        <v>0</v>
      </c>
    </row>
    <row r="32" spans="1:8" ht="12">
      <c r="A32" s="361" t="s">
        <v>351</v>
      </c>
      <c r="B32" s="378" t="s">
        <v>352</v>
      </c>
      <c r="C32" s="79">
        <v>37</v>
      </c>
      <c r="D32" s="79">
        <v>3</v>
      </c>
      <c r="E32" s="361" t="s">
        <v>353</v>
      </c>
      <c r="F32" s="369" t="s">
        <v>354</v>
      </c>
      <c r="G32" s="87">
        <v>3</v>
      </c>
      <c r="H32" s="87">
        <v>25</v>
      </c>
    </row>
    <row r="33" spans="1:18" ht="12">
      <c r="A33" s="379" t="s">
        <v>355</v>
      </c>
      <c r="B33" s="376" t="s">
        <v>356</v>
      </c>
      <c r="C33" s="82">
        <f>C28-C31+C32</f>
        <v>827</v>
      </c>
      <c r="D33" s="82">
        <f>D28-D31+D32</f>
        <v>4920</v>
      </c>
      <c r="E33" s="174" t="s">
        <v>357</v>
      </c>
      <c r="F33" s="370" t="s">
        <v>358</v>
      </c>
      <c r="G33" s="90">
        <f>G32-G31+G28</f>
        <v>8727</v>
      </c>
      <c r="H33" s="90">
        <f>H32-H31+H28</f>
        <v>5356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359</v>
      </c>
      <c r="B34" s="357" t="s">
        <v>360</v>
      </c>
      <c r="C34" s="83">
        <f>IF((G33-C33)&gt;0,G33-C33,0)</f>
        <v>7900</v>
      </c>
      <c r="D34" s="83">
        <f>IF((H33-D33)&gt;0,H33-D33,0)</f>
        <v>436</v>
      </c>
      <c r="E34" s="379" t="s">
        <v>361</v>
      </c>
      <c r="F34" s="370" t="s">
        <v>362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363</v>
      </c>
      <c r="B35" s="376" t="s">
        <v>364</v>
      </c>
      <c r="C35" s="82">
        <f>C36+C37+C38</f>
        <v>788</v>
      </c>
      <c r="D35" s="82">
        <f>D36+D37+D38</f>
        <v>54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365</v>
      </c>
      <c r="B36" s="375" t="s">
        <v>366</v>
      </c>
      <c r="C36" s="79">
        <v>788</v>
      </c>
      <c r="D36" s="79">
        <v>75</v>
      </c>
      <c r="E36" s="380"/>
      <c r="F36" s="360"/>
      <c r="G36" s="390"/>
      <c r="H36" s="390"/>
    </row>
    <row r="37" spans="1:8" ht="24">
      <c r="A37" s="381" t="s">
        <v>367</v>
      </c>
      <c r="B37" s="382" t="s">
        <v>368</v>
      </c>
      <c r="C37" s="537">
        <v>0</v>
      </c>
      <c r="D37" s="537">
        <v>0</v>
      </c>
      <c r="E37" s="380"/>
      <c r="F37" s="383"/>
      <c r="G37" s="390"/>
      <c r="H37" s="390"/>
    </row>
    <row r="38" spans="1:8" ht="12">
      <c r="A38" s="384" t="s">
        <v>369</v>
      </c>
      <c r="B38" s="382" t="s">
        <v>370</v>
      </c>
      <c r="C38" s="173">
        <v>0</v>
      </c>
      <c r="D38" s="173">
        <v>-21</v>
      </c>
      <c r="E38" s="380"/>
      <c r="F38" s="383"/>
      <c r="G38" s="390"/>
      <c r="H38" s="390"/>
    </row>
    <row r="39" spans="1:18" ht="24">
      <c r="A39" s="385" t="s">
        <v>371</v>
      </c>
      <c r="B39" s="178" t="s">
        <v>372</v>
      </c>
      <c r="C39" s="570">
        <f>+IF((G33-C33-C35)&gt;0,G33-C33-C35,0)</f>
        <v>7112</v>
      </c>
      <c r="D39" s="570">
        <f>+IF((H33-D33-D35)&gt;0,H33-D33-D35,0)</f>
        <v>382</v>
      </c>
      <c r="E39" s="386" t="s">
        <v>373</v>
      </c>
      <c r="F39" s="175" t="s">
        <v>374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375</v>
      </c>
      <c r="B40" s="359" t="s">
        <v>376</v>
      </c>
      <c r="C40" s="84">
        <v>0</v>
      </c>
      <c r="D40" s="84">
        <v>0</v>
      </c>
      <c r="E40" s="174" t="s">
        <v>375</v>
      </c>
      <c r="F40" s="175" t="s">
        <v>377</v>
      </c>
      <c r="G40" s="87">
        <v>0</v>
      </c>
      <c r="H40" s="87">
        <v>0</v>
      </c>
    </row>
    <row r="41" spans="1:18" ht="12">
      <c r="A41" s="174" t="s">
        <v>378</v>
      </c>
      <c r="B41" s="356" t="s">
        <v>379</v>
      </c>
      <c r="C41" s="85">
        <f>IF(G39=0,IF(C39-C40&gt;0,C39-C40+G40,0),IF(G39-G40&lt;0,G40-G39+C39,0))</f>
        <v>7112</v>
      </c>
      <c r="D41" s="85">
        <f>IF(H39=0,IF(D39-D40&gt;0,D39-D40+H40,0),IF(H39-H40&lt;0,H40-H39+D39,0))</f>
        <v>382</v>
      </c>
      <c r="E41" s="174" t="s">
        <v>380</v>
      </c>
      <c r="F41" s="175" t="s">
        <v>381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382</v>
      </c>
      <c r="B42" s="356" t="s">
        <v>383</v>
      </c>
      <c r="C42" s="86">
        <f>C33+C35+C39</f>
        <v>8727</v>
      </c>
      <c r="D42" s="86">
        <f>D33+D35+D39</f>
        <v>5356</v>
      </c>
      <c r="E42" s="177" t="s">
        <v>384</v>
      </c>
      <c r="F42" s="178" t="s">
        <v>385</v>
      </c>
      <c r="G42" s="90">
        <f>G39+G33</f>
        <v>8727</v>
      </c>
      <c r="H42" s="90">
        <f>H39+H33</f>
        <v>5356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386</v>
      </c>
      <c r="B44" s="632">
        <v>39843</v>
      </c>
      <c r="C44" s="532" t="s">
        <v>274</v>
      </c>
      <c r="D44" s="532" t="s">
        <v>859</v>
      </c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275</v>
      </c>
      <c r="D46" s="600" t="s">
        <v>860</v>
      </c>
      <c r="E46" s="600"/>
      <c r="F46" s="600"/>
      <c r="G46" s="600"/>
      <c r="H46" s="60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67" right="0.2362204724409449" top="0.38" bottom="0.3" header="0.19" footer="0.2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3">
      <selection activeCell="A43" sqref="A43:IV43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1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387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388</v>
      </c>
      <c r="B4" s="533" t="str">
        <f>'справка №1-БАЛАНС'!E3</f>
        <v>ХД"ДУНАВ"АД - гр.Враца</v>
      </c>
      <c r="C4" s="397" t="s">
        <v>3</v>
      </c>
      <c r="D4" s="353">
        <f>'справка №1-БАЛАНС'!H3</f>
        <v>106042644</v>
      </c>
      <c r="E4" s="401"/>
      <c r="F4" s="401"/>
      <c r="G4" s="182"/>
      <c r="H4" s="182"/>
      <c r="I4" s="182"/>
      <c r="J4" s="182"/>
    </row>
    <row r="5" spans="1:10" ht="15">
      <c r="A5" s="533" t="s">
        <v>277</v>
      </c>
      <c r="B5" s="533" t="str">
        <f>'справка №1-БАЛАНС'!E4</f>
        <v>КОНСОЛИДИРАН</v>
      </c>
      <c r="C5" s="398" t="s">
        <v>5</v>
      </c>
      <c r="D5" s="353" t="str">
        <f>'справка №1-БАЛАНС'!H4</f>
        <v>РГ-05-0086</v>
      </c>
      <c r="E5" s="182"/>
      <c r="F5" s="182"/>
      <c r="G5" s="182"/>
      <c r="H5" s="182"/>
      <c r="I5" s="182"/>
      <c r="J5" s="182"/>
    </row>
    <row r="6" spans="1:10" ht="12">
      <c r="A6" s="6" t="s">
        <v>6</v>
      </c>
      <c r="B6" s="533" t="str">
        <f>'справка №1-БАЛАНС'!E5</f>
        <v>31.12.2008 г.</v>
      </c>
      <c r="C6" s="40"/>
      <c r="D6" s="399" t="s">
        <v>278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389</v>
      </c>
      <c r="B7" s="404" t="s">
        <v>9</v>
      </c>
      <c r="C7" s="405" t="s">
        <v>10</v>
      </c>
      <c r="D7" s="405" t="s">
        <v>14</v>
      </c>
      <c r="E7" s="406"/>
      <c r="F7" s="406"/>
      <c r="G7" s="182"/>
    </row>
    <row r="8" spans="1:7" ht="12">
      <c r="A8" s="404" t="s">
        <v>15</v>
      </c>
      <c r="B8" s="404" t="s">
        <v>16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390</v>
      </c>
      <c r="B9" s="409"/>
      <c r="C9" s="93"/>
      <c r="D9" s="93"/>
      <c r="E9" s="181"/>
      <c r="F9" s="181"/>
      <c r="G9" s="182"/>
    </row>
    <row r="10" spans="1:7" ht="12">
      <c r="A10" s="410" t="s">
        <v>391</v>
      </c>
      <c r="B10" s="411" t="s">
        <v>392</v>
      </c>
      <c r="C10" s="92">
        <v>1001</v>
      </c>
      <c r="D10" s="92">
        <v>6103</v>
      </c>
      <c r="E10" s="181"/>
      <c r="F10" s="181"/>
      <c r="G10" s="182"/>
    </row>
    <row r="11" spans="1:13" ht="12">
      <c r="A11" s="410" t="s">
        <v>393</v>
      </c>
      <c r="B11" s="411" t="s">
        <v>394</v>
      </c>
      <c r="C11" s="92">
        <v>-856</v>
      </c>
      <c r="D11" s="92">
        <v>-4369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395</v>
      </c>
      <c r="B12" s="411" t="s">
        <v>396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397</v>
      </c>
      <c r="B13" s="411" t="s">
        <v>398</v>
      </c>
      <c r="C13" s="92">
        <v>-230</v>
      </c>
      <c r="D13" s="92">
        <v>-916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399</v>
      </c>
      <c r="B14" s="411" t="s">
        <v>400</v>
      </c>
      <c r="C14" s="92">
        <v>0</v>
      </c>
      <c r="D14" s="92">
        <v>-59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401</v>
      </c>
      <c r="B15" s="411" t="s">
        <v>402</v>
      </c>
      <c r="C15" s="92">
        <v>-13</v>
      </c>
      <c r="D15" s="92">
        <v>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403</v>
      </c>
      <c r="B16" s="411" t="s">
        <v>404</v>
      </c>
      <c r="C16" s="92">
        <v>218</v>
      </c>
      <c r="D16" s="92">
        <v>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405</v>
      </c>
      <c r="B17" s="411" t="s">
        <v>406</v>
      </c>
      <c r="C17" s="92">
        <v>0</v>
      </c>
      <c r="D17" s="92">
        <v>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407</v>
      </c>
      <c r="B18" s="414" t="s">
        <v>408</v>
      </c>
      <c r="C18" s="92">
        <v>0</v>
      </c>
      <c r="D18" s="92">
        <v>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409</v>
      </c>
      <c r="B19" s="411" t="s">
        <v>410</v>
      </c>
      <c r="C19" s="92">
        <v>-7</v>
      </c>
      <c r="D19" s="92">
        <v>-533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411</v>
      </c>
      <c r="B20" s="416" t="s">
        <v>412</v>
      </c>
      <c r="C20" s="93">
        <f>SUM(C10:C19)</f>
        <v>113</v>
      </c>
      <c r="D20" s="93">
        <f>SUM(D10:D19)</f>
        <v>226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413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414</v>
      </c>
      <c r="B22" s="411" t="s">
        <v>415</v>
      </c>
      <c r="C22" s="92">
        <v>0</v>
      </c>
      <c r="D22" s="92">
        <v>-94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416</v>
      </c>
      <c r="B23" s="411" t="s">
        <v>417</v>
      </c>
      <c r="C23" s="92">
        <v>81</v>
      </c>
      <c r="D23" s="92">
        <v>63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418</v>
      </c>
      <c r="B24" s="411" t="s">
        <v>419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420</v>
      </c>
      <c r="B25" s="411" t="s">
        <v>421</v>
      </c>
      <c r="C25" s="92">
        <v>0</v>
      </c>
      <c r="D25" s="92">
        <v>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422</v>
      </c>
      <c r="B26" s="411" t="s">
        <v>423</v>
      </c>
      <c r="C26" s="92">
        <v>0</v>
      </c>
      <c r="D26" s="92">
        <v>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424</v>
      </c>
      <c r="B27" s="411" t="s">
        <v>425</v>
      </c>
      <c r="C27" s="92">
        <v>0</v>
      </c>
      <c r="D27" s="92">
        <v>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426</v>
      </c>
      <c r="B28" s="411" t="s">
        <v>427</v>
      </c>
      <c r="C28" s="92">
        <v>7646</v>
      </c>
      <c r="D28" s="92">
        <v>0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428</v>
      </c>
      <c r="B29" s="411" t="s">
        <v>429</v>
      </c>
      <c r="C29" s="92">
        <v>0</v>
      </c>
      <c r="D29" s="92">
        <v>5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407</v>
      </c>
      <c r="B30" s="411" t="s">
        <v>430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431</v>
      </c>
      <c r="B31" s="411" t="s">
        <v>432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433</v>
      </c>
      <c r="B32" s="416" t="s">
        <v>434</v>
      </c>
      <c r="C32" s="93">
        <f>SUM(C22:C31)</f>
        <v>7727</v>
      </c>
      <c r="D32" s="93">
        <f>SUM(D22:D31)</f>
        <v>-26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435</v>
      </c>
      <c r="B33" s="417"/>
      <c r="C33" s="418"/>
      <c r="D33" s="418"/>
      <c r="E33" s="181"/>
      <c r="F33" s="181"/>
      <c r="G33" s="182"/>
    </row>
    <row r="34" spans="1:7" ht="12">
      <c r="A34" s="410" t="s">
        <v>436</v>
      </c>
      <c r="B34" s="411" t="s">
        <v>437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438</v>
      </c>
      <c r="B35" s="411" t="s">
        <v>439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440</v>
      </c>
      <c r="B36" s="411" t="s">
        <v>441</v>
      </c>
      <c r="C36" s="92">
        <v>80</v>
      </c>
      <c r="D36" s="92">
        <v>483</v>
      </c>
      <c r="E36" s="181"/>
      <c r="F36" s="181"/>
      <c r="G36" s="182"/>
    </row>
    <row r="37" spans="1:7" ht="12">
      <c r="A37" s="410" t="s">
        <v>442</v>
      </c>
      <c r="B37" s="411" t="s">
        <v>443</v>
      </c>
      <c r="C37" s="92">
        <v>0</v>
      </c>
      <c r="D37" s="92">
        <v>0</v>
      </c>
      <c r="E37" s="181"/>
      <c r="F37" s="181"/>
      <c r="G37" s="182"/>
    </row>
    <row r="38" spans="1:7" ht="12">
      <c r="A38" s="410" t="s">
        <v>444</v>
      </c>
      <c r="B38" s="411" t="s">
        <v>445</v>
      </c>
      <c r="C38" s="92">
        <v>0</v>
      </c>
      <c r="D38" s="92">
        <v>0</v>
      </c>
      <c r="E38" s="181"/>
      <c r="F38" s="181"/>
      <c r="G38" s="182"/>
    </row>
    <row r="39" spans="1:7" ht="12">
      <c r="A39" s="410" t="s">
        <v>446</v>
      </c>
      <c r="B39" s="411" t="s">
        <v>447</v>
      </c>
      <c r="C39" s="92">
        <v>0</v>
      </c>
      <c r="D39" s="92">
        <v>68</v>
      </c>
      <c r="E39" s="181"/>
      <c r="F39" s="181"/>
      <c r="G39" s="182"/>
    </row>
    <row r="40" spans="1:7" ht="12">
      <c r="A40" s="410" t="s">
        <v>448</v>
      </c>
      <c r="B40" s="411" t="s">
        <v>449</v>
      </c>
      <c r="C40" s="92">
        <v>0</v>
      </c>
      <c r="D40" s="92">
        <v>0</v>
      </c>
      <c r="E40" s="181"/>
      <c r="F40" s="181"/>
      <c r="G40" s="182"/>
    </row>
    <row r="41" spans="1:8" ht="12">
      <c r="A41" s="410" t="s">
        <v>450</v>
      </c>
      <c r="B41" s="411" t="s">
        <v>451</v>
      </c>
      <c r="C41" s="92">
        <v>36</v>
      </c>
      <c r="D41" s="92">
        <v>17</v>
      </c>
      <c r="E41" s="181"/>
      <c r="F41" s="181"/>
      <c r="G41" s="185"/>
      <c r="H41" s="186"/>
    </row>
    <row r="42" spans="1:8" ht="12">
      <c r="A42" s="415" t="s">
        <v>452</v>
      </c>
      <c r="B42" s="416" t="s">
        <v>453</v>
      </c>
      <c r="C42" s="93">
        <f>SUM(C34:C41)</f>
        <v>116</v>
      </c>
      <c r="D42" s="93">
        <f>SUM(D34:D41)</f>
        <v>568</v>
      </c>
      <c r="E42" s="181"/>
      <c r="F42" s="181"/>
      <c r="G42" s="185"/>
      <c r="H42" s="186"/>
    </row>
    <row r="43" spans="1:8" ht="12">
      <c r="A43" s="419" t="s">
        <v>454</v>
      </c>
      <c r="B43" s="416" t="s">
        <v>455</v>
      </c>
      <c r="C43" s="93">
        <f>C42+C32+C20</f>
        <v>7956</v>
      </c>
      <c r="D43" s="93">
        <f>D42+D32+D20</f>
        <v>768</v>
      </c>
      <c r="E43" s="181"/>
      <c r="F43" s="181"/>
      <c r="G43" s="185"/>
      <c r="H43" s="186"/>
    </row>
    <row r="44" spans="1:8" ht="12">
      <c r="A44" s="408" t="s">
        <v>456</v>
      </c>
      <c r="B44" s="417" t="s">
        <v>457</v>
      </c>
      <c r="C44" s="93">
        <f>D45</f>
        <v>788</v>
      </c>
      <c r="D44" s="184">
        <v>20</v>
      </c>
      <c r="E44" s="181"/>
      <c r="F44" s="181"/>
      <c r="G44" s="185"/>
      <c r="H44" s="186"/>
    </row>
    <row r="45" spans="1:8" ht="12">
      <c r="A45" s="408" t="s">
        <v>458</v>
      </c>
      <c r="B45" s="417" t="s">
        <v>459</v>
      </c>
      <c r="C45" s="93">
        <f>C44+C43</f>
        <v>8744</v>
      </c>
      <c r="D45" s="93">
        <f>D44+D43</f>
        <v>788</v>
      </c>
      <c r="E45" s="181"/>
      <c r="F45" s="181"/>
      <c r="G45" s="185"/>
      <c r="H45" s="186"/>
    </row>
    <row r="46" spans="1:8" ht="12">
      <c r="A46" s="410" t="s">
        <v>460</v>
      </c>
      <c r="B46" s="417" t="s">
        <v>461</v>
      </c>
      <c r="C46" s="94">
        <v>8744</v>
      </c>
      <c r="D46" s="94">
        <v>1457</v>
      </c>
      <c r="E46" s="181"/>
      <c r="F46" s="181"/>
      <c r="G46" s="185"/>
      <c r="H46" s="186"/>
    </row>
    <row r="47" spans="1:8" ht="12">
      <c r="A47" s="410" t="s">
        <v>462</v>
      </c>
      <c r="B47" s="417" t="s">
        <v>463</v>
      </c>
      <c r="C47" s="94">
        <v>0</v>
      </c>
      <c r="D47" s="94">
        <v>93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274</v>
      </c>
      <c r="C50" s="598" t="s">
        <v>859</v>
      </c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275</v>
      </c>
      <c r="C52" s="598" t="s">
        <v>860</v>
      </c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25" top="0.93" bottom="0.32" header="0.44" footer="0.19"/>
  <pageSetup horizontalDpi="600" verticalDpi="600" orientation="portrait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A1" sqref="A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4" width="9.1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125" style="20" customWidth="1"/>
  </cols>
  <sheetData>
    <row r="1" spans="1:14" s="5" customFormat="1" ht="24" customHeight="1">
      <c r="A1" s="4" t="s">
        <v>464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ХД"ДУНАВ"АД - гр.Враца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106042644</v>
      </c>
      <c r="N3" s="3"/>
    </row>
    <row r="4" spans="1:15" s="5" customFormat="1" ht="13.5" customHeight="1">
      <c r="A4" s="6" t="s">
        <v>465</v>
      </c>
      <c r="B4" s="574"/>
      <c r="C4" s="533" t="str">
        <f>'справка №1-БАЛАНС'!E4</f>
        <v>КОНСОЛИДИРАН</v>
      </c>
      <c r="D4" s="533"/>
      <c r="E4" s="603"/>
      <c r="F4" s="533"/>
      <c r="G4" s="533"/>
      <c r="H4" s="533"/>
      <c r="I4" s="533"/>
      <c r="J4" s="594"/>
      <c r="K4" s="582" t="s">
        <v>5</v>
      </c>
      <c r="L4" s="582"/>
      <c r="M4" s="593" t="str">
        <f>'справка №1-БАЛАНС'!H4</f>
        <v>РГ-05-0086</v>
      </c>
      <c r="N4" s="7"/>
      <c r="O4" s="8"/>
    </row>
    <row r="5" spans="1:14" s="5" customFormat="1" ht="12.75" customHeight="1">
      <c r="A5" s="6" t="s">
        <v>6</v>
      </c>
      <c r="B5" s="572"/>
      <c r="C5" s="533" t="str">
        <f>'справка №1-БАЛАНС'!E5</f>
        <v>31.12.2008 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7</v>
      </c>
      <c r="N5" s="10"/>
    </row>
    <row r="6" spans="1:14" s="15" customFormat="1" ht="21.75" customHeight="1">
      <c r="A6" s="261"/>
      <c r="B6" s="265"/>
      <c r="C6" s="232"/>
      <c r="D6" s="264" t="s">
        <v>466</v>
      </c>
      <c r="E6" s="233"/>
      <c r="F6" s="233"/>
      <c r="G6" s="233"/>
      <c r="H6" s="233"/>
      <c r="I6" s="233" t="s">
        <v>467</v>
      </c>
      <c r="J6" s="254"/>
      <c r="K6" s="240"/>
      <c r="L6" s="231"/>
      <c r="M6" s="234"/>
      <c r="N6" s="189"/>
    </row>
    <row r="7" spans="1:14" s="15" customFormat="1" ht="60">
      <c r="A7" s="262" t="s">
        <v>468</v>
      </c>
      <c r="B7" s="266" t="s">
        <v>469</v>
      </c>
      <c r="C7" s="232" t="s">
        <v>470</v>
      </c>
      <c r="D7" s="263" t="s">
        <v>471</v>
      </c>
      <c r="E7" s="231" t="s">
        <v>472</v>
      </c>
      <c r="F7" s="13" t="s">
        <v>473</v>
      </c>
      <c r="G7" s="13"/>
      <c r="H7" s="13"/>
      <c r="I7" s="231" t="s">
        <v>474</v>
      </c>
      <c r="J7" s="255" t="s">
        <v>475</v>
      </c>
      <c r="K7" s="232" t="s">
        <v>476</v>
      </c>
      <c r="L7" s="232" t="s">
        <v>477</v>
      </c>
      <c r="M7" s="260" t="s">
        <v>478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479</v>
      </c>
      <c r="G8" s="12" t="s">
        <v>480</v>
      </c>
      <c r="H8" s="12" t="s">
        <v>481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15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482</v>
      </c>
      <c r="B10" s="34"/>
      <c r="C10" s="95" t="s">
        <v>48</v>
      </c>
      <c r="D10" s="95" t="s">
        <v>48</v>
      </c>
      <c r="E10" s="16" t="s">
        <v>59</v>
      </c>
      <c r="F10" s="16" t="s">
        <v>66</v>
      </c>
      <c r="G10" s="16" t="s">
        <v>70</v>
      </c>
      <c r="H10" s="16" t="s">
        <v>74</v>
      </c>
      <c r="I10" s="16" t="s">
        <v>87</v>
      </c>
      <c r="J10" s="16" t="s">
        <v>90</v>
      </c>
      <c r="K10" s="39" t="s">
        <v>483</v>
      </c>
      <c r="L10" s="16" t="s">
        <v>113</v>
      </c>
      <c r="M10" s="17" t="s">
        <v>121</v>
      </c>
      <c r="N10" s="14"/>
    </row>
    <row r="11" spans="1:23" ht="15.75" customHeight="1">
      <c r="A11" s="18" t="s">
        <v>484</v>
      </c>
      <c r="B11" s="34" t="s">
        <v>485</v>
      </c>
      <c r="C11" s="96">
        <f>'справка №1-БАЛАНС'!H17</f>
        <v>215</v>
      </c>
      <c r="D11" s="96">
        <f>'справка №1-БАЛАНС'!H19</f>
        <v>0</v>
      </c>
      <c r="E11" s="96">
        <f>'справка №1-БАЛАНС'!H20</f>
        <v>786</v>
      </c>
      <c r="F11" s="96">
        <f>'справка №1-БАЛАНС'!H22</f>
        <v>227</v>
      </c>
      <c r="G11" s="96">
        <f>'справка №1-БАЛАНС'!H23</f>
        <v>0</v>
      </c>
      <c r="H11" s="98">
        <v>1863</v>
      </c>
      <c r="I11" s="96">
        <f>'справка №1-БАЛАНС'!H28+'справка №1-БАЛАНС'!H31</f>
        <v>722</v>
      </c>
      <c r="J11" s="96">
        <f>'справка №1-БАЛАНС'!H29+'справка №1-БАЛАНС'!H32</f>
        <v>-24</v>
      </c>
      <c r="K11" s="98">
        <v>0</v>
      </c>
      <c r="L11" s="424">
        <f>SUM(C11:K11)</f>
        <v>3789</v>
      </c>
      <c r="M11" s="96">
        <f>'справка №1-БАЛАНС'!H39</f>
        <v>71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486</v>
      </c>
      <c r="B12" s="34" t="s">
        <v>487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488</v>
      </c>
      <c r="B13" s="16" t="s">
        <v>489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424">
        <f t="shared" si="1"/>
        <v>0</v>
      </c>
      <c r="M13" s="98">
        <v>0</v>
      </c>
      <c r="N13" s="19"/>
    </row>
    <row r="14" spans="1:14" ht="12" customHeight="1">
      <c r="A14" s="21" t="s">
        <v>490</v>
      </c>
      <c r="B14" s="16" t="s">
        <v>491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424">
        <f t="shared" si="1"/>
        <v>0</v>
      </c>
      <c r="M14" s="98">
        <v>0</v>
      </c>
      <c r="N14" s="19"/>
    </row>
    <row r="15" spans="1:23" ht="12">
      <c r="A15" s="18" t="s">
        <v>492</v>
      </c>
      <c r="B15" s="34" t="s">
        <v>493</v>
      </c>
      <c r="C15" s="99">
        <f>C11+C12</f>
        <v>215</v>
      </c>
      <c r="D15" s="99">
        <f aca="true" t="shared" si="2" ref="D15:M15">D11+D12</f>
        <v>0</v>
      </c>
      <c r="E15" s="99">
        <f t="shared" si="2"/>
        <v>786</v>
      </c>
      <c r="F15" s="99">
        <f t="shared" si="2"/>
        <v>227</v>
      </c>
      <c r="G15" s="99">
        <f t="shared" si="2"/>
        <v>0</v>
      </c>
      <c r="H15" s="99">
        <f t="shared" si="2"/>
        <v>1863</v>
      </c>
      <c r="I15" s="99">
        <f t="shared" si="2"/>
        <v>722</v>
      </c>
      <c r="J15" s="99">
        <f t="shared" si="2"/>
        <v>-24</v>
      </c>
      <c r="K15" s="99">
        <f t="shared" si="2"/>
        <v>0</v>
      </c>
      <c r="L15" s="424">
        <f t="shared" si="1"/>
        <v>3789</v>
      </c>
      <c r="M15" s="99">
        <f t="shared" si="2"/>
        <v>71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494</v>
      </c>
      <c r="B16" s="41" t="s">
        <v>495</v>
      </c>
      <c r="C16" s="236"/>
      <c r="D16" s="237"/>
      <c r="E16" s="237"/>
      <c r="F16" s="237"/>
      <c r="G16" s="237"/>
      <c r="H16" s="238"/>
      <c r="I16" s="252">
        <f>+'справка №1-БАЛАНС'!G31</f>
        <v>7112</v>
      </c>
      <c r="J16" s="425">
        <f>+'справка №1-БАЛАНС'!G32</f>
        <v>0</v>
      </c>
      <c r="K16" s="98">
        <v>0</v>
      </c>
      <c r="L16" s="424">
        <f t="shared" si="1"/>
        <v>7112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496</v>
      </c>
      <c r="B17" s="16" t="s">
        <v>497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-22</v>
      </c>
      <c r="J17" s="100">
        <f>J18+J19</f>
        <v>0</v>
      </c>
      <c r="K17" s="100">
        <f t="shared" si="3"/>
        <v>0</v>
      </c>
      <c r="L17" s="424">
        <f t="shared" si="1"/>
        <v>-22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498</v>
      </c>
      <c r="B18" s="36" t="s">
        <v>499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424">
        <f t="shared" si="1"/>
        <v>0</v>
      </c>
      <c r="M18" s="98">
        <v>0</v>
      </c>
      <c r="N18" s="19"/>
    </row>
    <row r="19" spans="1:14" ht="12" customHeight="1">
      <c r="A19" s="22" t="s">
        <v>500</v>
      </c>
      <c r="B19" s="36" t="s">
        <v>501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-22</v>
      </c>
      <c r="J19" s="98">
        <v>0</v>
      </c>
      <c r="K19" s="98">
        <v>0</v>
      </c>
      <c r="L19" s="424">
        <f t="shared" si="1"/>
        <v>-22</v>
      </c>
      <c r="M19" s="98">
        <v>0</v>
      </c>
      <c r="N19" s="19"/>
    </row>
    <row r="20" spans="1:14" ht="12.75" customHeight="1">
      <c r="A20" s="21" t="s">
        <v>502</v>
      </c>
      <c r="B20" s="16" t="s">
        <v>503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11</v>
      </c>
      <c r="K20" s="98">
        <v>0</v>
      </c>
      <c r="L20" s="424">
        <f t="shared" si="1"/>
        <v>11</v>
      </c>
      <c r="M20" s="98">
        <v>0</v>
      </c>
      <c r="N20" s="19"/>
    </row>
    <row r="21" spans="1:23" ht="23.25" customHeight="1">
      <c r="A21" s="21" t="s">
        <v>504</v>
      </c>
      <c r="B21" s="16" t="s">
        <v>505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506</v>
      </c>
      <c r="B22" s="16" t="s">
        <v>507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424">
        <f t="shared" si="1"/>
        <v>0</v>
      </c>
      <c r="M22" s="239">
        <v>0</v>
      </c>
      <c r="N22" s="19"/>
    </row>
    <row r="23" spans="1:14" ht="12">
      <c r="A23" s="21" t="s">
        <v>508</v>
      </c>
      <c r="B23" s="16" t="s">
        <v>509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424">
        <f t="shared" si="1"/>
        <v>0</v>
      </c>
      <c r="M23" s="239">
        <v>0</v>
      </c>
      <c r="N23" s="19"/>
    </row>
    <row r="24" spans="1:23" ht="22.5" customHeight="1">
      <c r="A24" s="21" t="s">
        <v>510</v>
      </c>
      <c r="B24" s="16" t="s">
        <v>511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506</v>
      </c>
      <c r="B25" s="16" t="s">
        <v>512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424">
        <f t="shared" si="1"/>
        <v>0</v>
      </c>
      <c r="M25" s="239">
        <v>0</v>
      </c>
      <c r="N25" s="19"/>
    </row>
    <row r="26" spans="1:14" ht="12">
      <c r="A26" s="21" t="s">
        <v>508</v>
      </c>
      <c r="B26" s="16" t="s">
        <v>513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424">
        <f t="shared" si="1"/>
        <v>0</v>
      </c>
      <c r="M26" s="239">
        <v>0</v>
      </c>
      <c r="N26" s="19"/>
    </row>
    <row r="27" spans="1:14" ht="12">
      <c r="A27" s="21" t="s">
        <v>514</v>
      </c>
      <c r="B27" s="16" t="s">
        <v>515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424">
        <f t="shared" si="1"/>
        <v>0</v>
      </c>
      <c r="M27" s="98">
        <v>0</v>
      </c>
      <c r="N27" s="19"/>
    </row>
    <row r="28" spans="1:14" ht="12">
      <c r="A28" s="21" t="s">
        <v>516</v>
      </c>
      <c r="B28" s="16" t="s">
        <v>517</v>
      </c>
      <c r="C28" s="98">
        <v>0</v>
      </c>
      <c r="D28" s="98">
        <v>0</v>
      </c>
      <c r="E28" s="98">
        <v>-717</v>
      </c>
      <c r="F28" s="98">
        <v>-191</v>
      </c>
      <c r="G28" s="98">
        <v>0</v>
      </c>
      <c r="H28" s="98">
        <v>-1204</v>
      </c>
      <c r="I28" s="98">
        <v>-264</v>
      </c>
      <c r="J28" s="98">
        <v>0</v>
      </c>
      <c r="K28" s="98">
        <v>0</v>
      </c>
      <c r="L28" s="424">
        <f t="shared" si="1"/>
        <v>-2376</v>
      </c>
      <c r="M28" s="98">
        <v>-42</v>
      </c>
      <c r="N28" s="19"/>
    </row>
    <row r="29" spans="1:23" ht="14.25" customHeight="1">
      <c r="A29" s="18" t="s">
        <v>518</v>
      </c>
      <c r="B29" s="34" t="s">
        <v>519</v>
      </c>
      <c r="C29" s="97">
        <f>C17+C20+C21+C24+C28+C27+C15+C16</f>
        <v>215</v>
      </c>
      <c r="D29" s="97">
        <f aca="true" t="shared" si="6" ref="D29:M29">D17+D20+D21+D24+D28+D27+D15+D16</f>
        <v>0</v>
      </c>
      <c r="E29" s="97">
        <f t="shared" si="6"/>
        <v>69</v>
      </c>
      <c r="F29" s="97">
        <f t="shared" si="6"/>
        <v>36</v>
      </c>
      <c r="G29" s="97">
        <f t="shared" si="6"/>
        <v>0</v>
      </c>
      <c r="H29" s="97">
        <f t="shared" si="6"/>
        <v>659</v>
      </c>
      <c r="I29" s="97">
        <f t="shared" si="6"/>
        <v>7548</v>
      </c>
      <c r="J29" s="97">
        <f t="shared" si="6"/>
        <v>-13</v>
      </c>
      <c r="K29" s="97">
        <f t="shared" si="6"/>
        <v>0</v>
      </c>
      <c r="L29" s="424">
        <f t="shared" si="1"/>
        <v>8514</v>
      </c>
      <c r="M29" s="97">
        <f t="shared" si="6"/>
        <v>29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520</v>
      </c>
      <c r="B30" s="16" t="s">
        <v>521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424">
        <f t="shared" si="1"/>
        <v>0</v>
      </c>
      <c r="M30" s="98">
        <v>0</v>
      </c>
      <c r="N30" s="19"/>
    </row>
    <row r="31" spans="1:14" ht="24" customHeight="1">
      <c r="A31" s="21" t="s">
        <v>522</v>
      </c>
      <c r="B31" s="16" t="s">
        <v>523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424">
        <f t="shared" si="1"/>
        <v>0</v>
      </c>
      <c r="M31" s="98">
        <v>0</v>
      </c>
      <c r="N31" s="19"/>
    </row>
    <row r="32" spans="1:23" ht="23.25" customHeight="1">
      <c r="A32" s="18" t="s">
        <v>524</v>
      </c>
      <c r="B32" s="34" t="s">
        <v>525</v>
      </c>
      <c r="C32" s="97">
        <f aca="true" t="shared" si="7" ref="C32:K32">C29+C30+C31</f>
        <v>215</v>
      </c>
      <c r="D32" s="97">
        <f t="shared" si="7"/>
        <v>0</v>
      </c>
      <c r="E32" s="97">
        <f t="shared" si="7"/>
        <v>69</v>
      </c>
      <c r="F32" s="97">
        <f t="shared" si="7"/>
        <v>36</v>
      </c>
      <c r="G32" s="97">
        <f t="shared" si="7"/>
        <v>0</v>
      </c>
      <c r="H32" s="97">
        <f t="shared" si="7"/>
        <v>659</v>
      </c>
      <c r="I32" s="97">
        <f t="shared" si="7"/>
        <v>7548</v>
      </c>
      <c r="J32" s="97">
        <f t="shared" si="7"/>
        <v>-13</v>
      </c>
      <c r="K32" s="97">
        <f t="shared" si="7"/>
        <v>0</v>
      </c>
      <c r="L32" s="424">
        <f t="shared" si="1"/>
        <v>8514</v>
      </c>
      <c r="M32" s="97">
        <f>M29+M30+M31</f>
        <v>29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1" t="s">
        <v>861</v>
      </c>
      <c r="E35" s="601"/>
      <c r="F35" s="601"/>
      <c r="G35" s="601"/>
      <c r="H35" s="601"/>
      <c r="I35" s="601"/>
      <c r="J35" s="24" t="s">
        <v>862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H3" sqref="H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1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1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4" t="s">
        <v>388</v>
      </c>
      <c r="B2" s="605"/>
      <c r="C2" s="585"/>
      <c r="D2" s="585"/>
      <c r="E2" s="533" t="str">
        <f>'справка №1-БАЛАНС'!E3</f>
        <v>ХД"ДУНАВ"АД - гр.Враца</v>
      </c>
      <c r="F2" s="594"/>
      <c r="G2" s="594"/>
      <c r="H2" s="585"/>
      <c r="I2" s="441"/>
      <c r="J2" s="441"/>
      <c r="K2" s="441"/>
      <c r="L2" s="441"/>
      <c r="M2" s="607" t="s">
        <v>3</v>
      </c>
      <c r="N2" s="585"/>
      <c r="O2" s="585"/>
      <c r="P2" s="608">
        <f>'справка №1-БАЛАНС'!H3</f>
        <v>106042644</v>
      </c>
      <c r="Q2" s="608"/>
      <c r="R2" s="353"/>
    </row>
    <row r="3" spans="1:18" ht="24">
      <c r="A3" s="604" t="s">
        <v>6</v>
      </c>
      <c r="B3" s="605"/>
      <c r="C3" s="586"/>
      <c r="D3" s="586"/>
      <c r="E3" s="533" t="str">
        <f>'справка №1-БАЛАНС'!E5</f>
        <v>31.12.2008 г.</v>
      </c>
      <c r="F3" s="606"/>
      <c r="G3" s="606"/>
      <c r="H3" s="443"/>
      <c r="I3" s="443"/>
      <c r="J3" s="443"/>
      <c r="K3" s="443"/>
      <c r="L3" s="443"/>
      <c r="M3" s="609" t="s">
        <v>5</v>
      </c>
      <c r="N3" s="609"/>
      <c r="O3" s="577"/>
      <c r="P3" s="610" t="str">
        <f>'справка №1-БАЛАНС'!H4</f>
        <v>РГ-05-0086</v>
      </c>
      <c r="Q3" s="610"/>
      <c r="R3" s="354"/>
    </row>
    <row r="4" spans="1:18" ht="12.75">
      <c r="A4" s="436" t="s">
        <v>527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528</v>
      </c>
    </row>
    <row r="5" spans="1:18" s="44" customFormat="1" ht="30.75" customHeight="1">
      <c r="A5" s="615" t="s">
        <v>468</v>
      </c>
      <c r="B5" s="616"/>
      <c r="C5" s="619" t="s">
        <v>9</v>
      </c>
      <c r="D5" s="449" t="s">
        <v>529</v>
      </c>
      <c r="E5" s="449"/>
      <c r="F5" s="449"/>
      <c r="G5" s="449"/>
      <c r="H5" s="449" t="s">
        <v>530</v>
      </c>
      <c r="I5" s="449"/>
      <c r="J5" s="611" t="s">
        <v>531</v>
      </c>
      <c r="K5" s="449" t="s">
        <v>532</v>
      </c>
      <c r="L5" s="449"/>
      <c r="M5" s="449"/>
      <c r="N5" s="449"/>
      <c r="O5" s="449" t="s">
        <v>530</v>
      </c>
      <c r="P5" s="449"/>
      <c r="Q5" s="611" t="s">
        <v>533</v>
      </c>
      <c r="R5" s="611" t="s">
        <v>534</v>
      </c>
    </row>
    <row r="6" spans="1:18" s="44" customFormat="1" ht="48">
      <c r="A6" s="617"/>
      <c r="B6" s="618"/>
      <c r="C6" s="620"/>
      <c r="D6" s="450" t="s">
        <v>535</v>
      </c>
      <c r="E6" s="450" t="s">
        <v>536</v>
      </c>
      <c r="F6" s="450" t="s">
        <v>537</v>
      </c>
      <c r="G6" s="450" t="s">
        <v>538</v>
      </c>
      <c r="H6" s="450" t="s">
        <v>539</v>
      </c>
      <c r="I6" s="450" t="s">
        <v>540</v>
      </c>
      <c r="J6" s="612"/>
      <c r="K6" s="450" t="s">
        <v>535</v>
      </c>
      <c r="L6" s="450" t="s">
        <v>541</v>
      </c>
      <c r="M6" s="450" t="s">
        <v>542</v>
      </c>
      <c r="N6" s="450" t="s">
        <v>543</v>
      </c>
      <c r="O6" s="450" t="s">
        <v>539</v>
      </c>
      <c r="P6" s="450" t="s">
        <v>540</v>
      </c>
      <c r="Q6" s="612"/>
      <c r="R6" s="612"/>
    </row>
    <row r="7" spans="1:18" s="44" customFormat="1" ht="12">
      <c r="A7" s="452" t="s">
        <v>544</v>
      </c>
      <c r="B7" s="452"/>
      <c r="C7" s="453" t="s">
        <v>16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545</v>
      </c>
      <c r="B8" s="455" t="s">
        <v>546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547</v>
      </c>
      <c r="B9" s="458" t="s">
        <v>548</v>
      </c>
      <c r="C9" s="459" t="s">
        <v>549</v>
      </c>
      <c r="D9" s="243">
        <v>56</v>
      </c>
      <c r="E9" s="243">
        <v>0</v>
      </c>
      <c r="F9" s="243">
        <v>34</v>
      </c>
      <c r="G9" s="113">
        <f>D9+E9-F9</f>
        <v>22</v>
      </c>
      <c r="H9" s="103">
        <v>0</v>
      </c>
      <c r="I9" s="103">
        <v>0</v>
      </c>
      <c r="J9" s="113">
        <f>G9+H9-I9</f>
        <v>22</v>
      </c>
      <c r="K9" s="103">
        <v>0</v>
      </c>
      <c r="L9" s="103">
        <v>0</v>
      </c>
      <c r="M9" s="103">
        <v>0</v>
      </c>
      <c r="N9" s="113">
        <f>K9+L9-M9</f>
        <v>0</v>
      </c>
      <c r="O9" s="103">
        <v>0</v>
      </c>
      <c r="P9" s="103">
        <v>0</v>
      </c>
      <c r="Q9" s="113">
        <f aca="true" t="shared" si="0" ref="Q9:Q15">N9+O9-P9</f>
        <v>0</v>
      </c>
      <c r="R9" s="113">
        <f aca="true" t="shared" si="1" ref="R9:R15">J9-Q9</f>
        <v>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550</v>
      </c>
      <c r="B10" s="458" t="s">
        <v>551</v>
      </c>
      <c r="C10" s="459" t="s">
        <v>552</v>
      </c>
      <c r="D10" s="243">
        <v>592</v>
      </c>
      <c r="E10" s="243">
        <v>7</v>
      </c>
      <c r="F10" s="243">
        <v>400</v>
      </c>
      <c r="G10" s="113">
        <f aca="true" t="shared" si="2" ref="G10:G39">D10+E10-F10</f>
        <v>199</v>
      </c>
      <c r="H10" s="103">
        <v>0</v>
      </c>
      <c r="I10" s="103">
        <v>0</v>
      </c>
      <c r="J10" s="113">
        <f aca="true" t="shared" si="3" ref="J10:J39">G10+H10-I10</f>
        <v>199</v>
      </c>
      <c r="K10" s="103">
        <v>241</v>
      </c>
      <c r="L10" s="103">
        <v>7</v>
      </c>
      <c r="M10" s="103">
        <v>164</v>
      </c>
      <c r="N10" s="113">
        <f aca="true" t="shared" si="4" ref="N10:N39">K10+L10-M10</f>
        <v>84</v>
      </c>
      <c r="O10" s="103">
        <v>0</v>
      </c>
      <c r="P10" s="103">
        <v>0</v>
      </c>
      <c r="Q10" s="113">
        <f t="shared" si="0"/>
        <v>84</v>
      </c>
      <c r="R10" s="113">
        <f t="shared" si="1"/>
        <v>115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553</v>
      </c>
      <c r="B11" s="458" t="s">
        <v>554</v>
      </c>
      <c r="C11" s="459" t="s">
        <v>555</v>
      </c>
      <c r="D11" s="243">
        <v>1535</v>
      </c>
      <c r="E11" s="243">
        <v>0</v>
      </c>
      <c r="F11" s="243">
        <v>1516</v>
      </c>
      <c r="G11" s="113">
        <f t="shared" si="2"/>
        <v>19</v>
      </c>
      <c r="H11" s="103">
        <v>0</v>
      </c>
      <c r="I11" s="103">
        <v>0</v>
      </c>
      <c r="J11" s="113">
        <f t="shared" si="3"/>
        <v>19</v>
      </c>
      <c r="K11" s="103">
        <v>1230</v>
      </c>
      <c r="L11" s="103">
        <v>0</v>
      </c>
      <c r="M11" s="103">
        <v>1211</v>
      </c>
      <c r="N11" s="113">
        <f t="shared" si="4"/>
        <v>19</v>
      </c>
      <c r="O11" s="103">
        <v>0</v>
      </c>
      <c r="P11" s="103">
        <v>0</v>
      </c>
      <c r="Q11" s="113">
        <f t="shared" si="0"/>
        <v>19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556</v>
      </c>
      <c r="B12" s="458" t="s">
        <v>557</v>
      </c>
      <c r="C12" s="459" t="s">
        <v>558</v>
      </c>
      <c r="D12" s="243">
        <v>291</v>
      </c>
      <c r="E12" s="243">
        <v>0</v>
      </c>
      <c r="F12" s="243">
        <v>269</v>
      </c>
      <c r="G12" s="113">
        <f t="shared" si="2"/>
        <v>22</v>
      </c>
      <c r="H12" s="103">
        <v>0</v>
      </c>
      <c r="I12" s="103">
        <v>0</v>
      </c>
      <c r="J12" s="113">
        <f t="shared" si="3"/>
        <v>22</v>
      </c>
      <c r="K12" s="103">
        <v>132</v>
      </c>
      <c r="L12" s="103">
        <v>1</v>
      </c>
      <c r="M12" s="103">
        <v>121</v>
      </c>
      <c r="N12" s="113">
        <f t="shared" si="4"/>
        <v>12</v>
      </c>
      <c r="O12" s="103">
        <v>0</v>
      </c>
      <c r="P12" s="103">
        <v>0</v>
      </c>
      <c r="Q12" s="113">
        <f t="shared" si="0"/>
        <v>12</v>
      </c>
      <c r="R12" s="113">
        <f t="shared" si="1"/>
        <v>10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559</v>
      </c>
      <c r="B13" s="458" t="s">
        <v>560</v>
      </c>
      <c r="C13" s="459" t="s">
        <v>561</v>
      </c>
      <c r="D13" s="243">
        <v>260</v>
      </c>
      <c r="E13" s="243">
        <v>0</v>
      </c>
      <c r="F13" s="243">
        <v>227</v>
      </c>
      <c r="G13" s="113">
        <f t="shared" si="2"/>
        <v>33</v>
      </c>
      <c r="H13" s="103">
        <v>0</v>
      </c>
      <c r="I13" s="103">
        <v>0</v>
      </c>
      <c r="J13" s="113">
        <f t="shared" si="3"/>
        <v>33</v>
      </c>
      <c r="K13" s="103">
        <v>196</v>
      </c>
      <c r="L13" s="103">
        <v>5</v>
      </c>
      <c r="M13" s="103">
        <v>171</v>
      </c>
      <c r="N13" s="113">
        <f t="shared" si="4"/>
        <v>30</v>
      </c>
      <c r="O13" s="103">
        <v>0</v>
      </c>
      <c r="P13" s="103">
        <v>0</v>
      </c>
      <c r="Q13" s="113">
        <f t="shared" si="0"/>
        <v>30</v>
      </c>
      <c r="R13" s="113">
        <f t="shared" si="1"/>
        <v>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562</v>
      </c>
      <c r="B14" s="458" t="s">
        <v>563</v>
      </c>
      <c r="C14" s="459" t="s">
        <v>564</v>
      </c>
      <c r="D14" s="243">
        <v>0</v>
      </c>
      <c r="E14" s="243">
        <v>0</v>
      </c>
      <c r="F14" s="243">
        <v>0</v>
      </c>
      <c r="G14" s="113">
        <f t="shared" si="2"/>
        <v>0</v>
      </c>
      <c r="H14" s="103">
        <v>0</v>
      </c>
      <c r="I14" s="103">
        <v>0</v>
      </c>
      <c r="J14" s="113">
        <f t="shared" si="3"/>
        <v>0</v>
      </c>
      <c r="K14" s="103">
        <v>0</v>
      </c>
      <c r="L14" s="103">
        <v>0</v>
      </c>
      <c r="M14" s="103">
        <v>0</v>
      </c>
      <c r="N14" s="113">
        <f t="shared" si="4"/>
        <v>0</v>
      </c>
      <c r="O14" s="103">
        <v>0</v>
      </c>
      <c r="P14" s="103">
        <v>0</v>
      </c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565</v>
      </c>
      <c r="B15" s="466" t="s">
        <v>566</v>
      </c>
      <c r="C15" s="564" t="s">
        <v>567</v>
      </c>
      <c r="D15" s="565">
        <v>70</v>
      </c>
      <c r="E15" s="565">
        <v>0</v>
      </c>
      <c r="F15" s="565">
        <v>70</v>
      </c>
      <c r="G15" s="113">
        <f t="shared" si="2"/>
        <v>0</v>
      </c>
      <c r="H15" s="566">
        <v>0</v>
      </c>
      <c r="I15" s="566">
        <v>0</v>
      </c>
      <c r="J15" s="113">
        <f t="shared" si="3"/>
        <v>0</v>
      </c>
      <c r="K15" s="566">
        <v>0</v>
      </c>
      <c r="L15" s="566">
        <v>0</v>
      </c>
      <c r="M15" s="566">
        <v>0</v>
      </c>
      <c r="N15" s="113">
        <f t="shared" si="4"/>
        <v>0</v>
      </c>
      <c r="O15" s="566">
        <v>0</v>
      </c>
      <c r="P15" s="566">
        <v>0</v>
      </c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568</v>
      </c>
      <c r="B16" s="247" t="s">
        <v>569</v>
      </c>
      <c r="C16" s="459" t="s">
        <v>570</v>
      </c>
      <c r="D16" s="243">
        <v>45</v>
      </c>
      <c r="E16" s="243">
        <v>1</v>
      </c>
      <c r="F16" s="243">
        <v>34</v>
      </c>
      <c r="G16" s="113">
        <f t="shared" si="2"/>
        <v>12</v>
      </c>
      <c r="H16" s="103">
        <v>0</v>
      </c>
      <c r="I16" s="103">
        <v>0</v>
      </c>
      <c r="J16" s="113">
        <f t="shared" si="3"/>
        <v>12</v>
      </c>
      <c r="K16" s="103">
        <v>30</v>
      </c>
      <c r="L16" s="103">
        <v>1</v>
      </c>
      <c r="M16" s="103">
        <v>23</v>
      </c>
      <c r="N16" s="113">
        <f t="shared" si="4"/>
        <v>8</v>
      </c>
      <c r="O16" s="103">
        <v>0</v>
      </c>
      <c r="P16" s="103">
        <v>0</v>
      </c>
      <c r="Q16" s="113">
        <f aca="true" t="shared" si="5" ref="Q16:Q25">N16+O16-P16</f>
        <v>8</v>
      </c>
      <c r="R16" s="113">
        <f aca="true" t="shared" si="6" ref="R16:R25">J16-Q16</f>
        <v>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571</v>
      </c>
      <c r="C17" s="461" t="s">
        <v>572</v>
      </c>
      <c r="D17" s="248">
        <f>SUM(D9:D16)</f>
        <v>2849</v>
      </c>
      <c r="E17" s="248">
        <f>SUM(E9:E16)</f>
        <v>8</v>
      </c>
      <c r="F17" s="248">
        <f>SUM(F9:F16)</f>
        <v>2550</v>
      </c>
      <c r="G17" s="113">
        <f t="shared" si="2"/>
        <v>307</v>
      </c>
      <c r="H17" s="114">
        <f>SUM(H9:H16)</f>
        <v>0</v>
      </c>
      <c r="I17" s="114">
        <f>SUM(I9:I16)</f>
        <v>0</v>
      </c>
      <c r="J17" s="113">
        <f t="shared" si="3"/>
        <v>307</v>
      </c>
      <c r="K17" s="114">
        <f>SUM(K9:K16)</f>
        <v>1829</v>
      </c>
      <c r="L17" s="114">
        <f>SUM(L9:L16)</f>
        <v>14</v>
      </c>
      <c r="M17" s="114">
        <f>SUM(M9:M16)</f>
        <v>1690</v>
      </c>
      <c r="N17" s="113">
        <f t="shared" si="4"/>
        <v>153</v>
      </c>
      <c r="O17" s="114">
        <f>SUM(O9:O16)</f>
        <v>0</v>
      </c>
      <c r="P17" s="114">
        <f>SUM(P9:P16)</f>
        <v>0</v>
      </c>
      <c r="Q17" s="113">
        <f t="shared" si="5"/>
        <v>153</v>
      </c>
      <c r="R17" s="113">
        <f t="shared" si="6"/>
        <v>154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573</v>
      </c>
      <c r="B18" s="463" t="s">
        <v>574</v>
      </c>
      <c r="C18" s="461" t="s">
        <v>575</v>
      </c>
      <c r="D18" s="241">
        <v>0</v>
      </c>
      <c r="E18" s="241">
        <v>0</v>
      </c>
      <c r="F18" s="241">
        <v>0</v>
      </c>
      <c r="G18" s="113">
        <f t="shared" si="2"/>
        <v>0</v>
      </c>
      <c r="H18" s="101">
        <v>0</v>
      </c>
      <c r="I18" s="101">
        <v>0</v>
      </c>
      <c r="J18" s="113">
        <f t="shared" si="3"/>
        <v>0</v>
      </c>
      <c r="K18" s="101">
        <v>0</v>
      </c>
      <c r="L18" s="101">
        <v>0</v>
      </c>
      <c r="M18" s="101">
        <v>0</v>
      </c>
      <c r="N18" s="113">
        <f t="shared" si="4"/>
        <v>0</v>
      </c>
      <c r="O18" s="101">
        <v>0</v>
      </c>
      <c r="P18" s="101">
        <v>0</v>
      </c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576</v>
      </c>
      <c r="B19" s="463" t="s">
        <v>577</v>
      </c>
      <c r="C19" s="461" t="s">
        <v>578</v>
      </c>
      <c r="D19" s="241">
        <v>0</v>
      </c>
      <c r="E19" s="241">
        <v>0</v>
      </c>
      <c r="F19" s="241">
        <v>0</v>
      </c>
      <c r="G19" s="113">
        <f t="shared" si="2"/>
        <v>0</v>
      </c>
      <c r="H19" s="101">
        <v>0</v>
      </c>
      <c r="I19" s="101">
        <v>0</v>
      </c>
      <c r="J19" s="113">
        <f t="shared" si="3"/>
        <v>0</v>
      </c>
      <c r="K19" s="101">
        <v>0</v>
      </c>
      <c r="L19" s="101">
        <v>0</v>
      </c>
      <c r="M19" s="101">
        <v>0</v>
      </c>
      <c r="N19" s="113">
        <f t="shared" si="4"/>
        <v>0</v>
      </c>
      <c r="O19" s="101">
        <v>0</v>
      </c>
      <c r="P19" s="101">
        <v>0</v>
      </c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579</v>
      </c>
      <c r="B20" s="455" t="s">
        <v>580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547</v>
      </c>
      <c r="B21" s="458" t="s">
        <v>581</v>
      </c>
      <c r="C21" s="459" t="s">
        <v>582</v>
      </c>
      <c r="D21" s="243">
        <v>0</v>
      </c>
      <c r="E21" s="243">
        <v>0</v>
      </c>
      <c r="F21" s="243">
        <v>0</v>
      </c>
      <c r="G21" s="113">
        <f t="shared" si="2"/>
        <v>0</v>
      </c>
      <c r="H21" s="103">
        <v>0</v>
      </c>
      <c r="I21" s="103">
        <v>0</v>
      </c>
      <c r="J21" s="113">
        <f t="shared" si="3"/>
        <v>0</v>
      </c>
      <c r="K21" s="103">
        <v>0</v>
      </c>
      <c r="L21" s="103">
        <v>0</v>
      </c>
      <c r="M21" s="103">
        <v>0</v>
      </c>
      <c r="N21" s="113">
        <f t="shared" si="4"/>
        <v>0</v>
      </c>
      <c r="O21" s="103">
        <v>0</v>
      </c>
      <c r="P21" s="103">
        <v>0</v>
      </c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550</v>
      </c>
      <c r="B22" s="458" t="s">
        <v>583</v>
      </c>
      <c r="C22" s="459" t="s">
        <v>584</v>
      </c>
      <c r="D22" s="243">
        <v>2</v>
      </c>
      <c r="E22" s="243">
        <v>0</v>
      </c>
      <c r="F22" s="243">
        <v>2</v>
      </c>
      <c r="G22" s="113">
        <f t="shared" si="2"/>
        <v>0</v>
      </c>
      <c r="H22" s="103">
        <v>0</v>
      </c>
      <c r="I22" s="103">
        <v>0</v>
      </c>
      <c r="J22" s="113">
        <f t="shared" si="3"/>
        <v>0</v>
      </c>
      <c r="K22" s="103">
        <v>2</v>
      </c>
      <c r="L22" s="103">
        <v>0</v>
      </c>
      <c r="M22" s="103">
        <v>2</v>
      </c>
      <c r="N22" s="113">
        <f t="shared" si="4"/>
        <v>0</v>
      </c>
      <c r="O22" s="103">
        <v>0</v>
      </c>
      <c r="P22" s="103">
        <v>0</v>
      </c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553</v>
      </c>
      <c r="B23" s="466" t="s">
        <v>585</v>
      </c>
      <c r="C23" s="459" t="s">
        <v>586</v>
      </c>
      <c r="D23" s="243">
        <v>0</v>
      </c>
      <c r="E23" s="243">
        <v>0</v>
      </c>
      <c r="F23" s="243">
        <v>0</v>
      </c>
      <c r="G23" s="113">
        <f t="shared" si="2"/>
        <v>0</v>
      </c>
      <c r="H23" s="103">
        <v>0</v>
      </c>
      <c r="I23" s="103">
        <v>0</v>
      </c>
      <c r="J23" s="113">
        <f t="shared" si="3"/>
        <v>0</v>
      </c>
      <c r="K23" s="103">
        <v>0</v>
      </c>
      <c r="L23" s="103">
        <v>0</v>
      </c>
      <c r="M23" s="103">
        <v>0</v>
      </c>
      <c r="N23" s="113">
        <f t="shared" si="4"/>
        <v>0</v>
      </c>
      <c r="O23" s="103">
        <v>0</v>
      </c>
      <c r="P23" s="103">
        <v>0</v>
      </c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556</v>
      </c>
      <c r="B24" s="467" t="s">
        <v>569</v>
      </c>
      <c r="C24" s="459" t="s">
        <v>587</v>
      </c>
      <c r="D24" s="243">
        <v>0</v>
      </c>
      <c r="E24" s="243">
        <v>0</v>
      </c>
      <c r="F24" s="243">
        <v>0</v>
      </c>
      <c r="G24" s="113">
        <f t="shared" si="2"/>
        <v>0</v>
      </c>
      <c r="H24" s="103">
        <v>0</v>
      </c>
      <c r="I24" s="103">
        <v>0</v>
      </c>
      <c r="J24" s="113">
        <f t="shared" si="3"/>
        <v>0</v>
      </c>
      <c r="K24" s="103">
        <v>0</v>
      </c>
      <c r="L24" s="103">
        <v>0</v>
      </c>
      <c r="M24" s="103">
        <v>0</v>
      </c>
      <c r="N24" s="113">
        <f t="shared" si="4"/>
        <v>0</v>
      </c>
      <c r="O24" s="103">
        <v>0</v>
      </c>
      <c r="P24" s="103">
        <v>0</v>
      </c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588</v>
      </c>
      <c r="C25" s="468" t="s">
        <v>589</v>
      </c>
      <c r="D25" s="244">
        <f>SUM(D21:D24)</f>
        <v>2</v>
      </c>
      <c r="E25" s="244">
        <f aca="true" t="shared" si="7" ref="E25:P25">SUM(E21:E24)</f>
        <v>0</v>
      </c>
      <c r="F25" s="244">
        <f t="shared" si="7"/>
        <v>2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2</v>
      </c>
      <c r="L25" s="104">
        <f t="shared" si="7"/>
        <v>0</v>
      </c>
      <c r="M25" s="104">
        <f t="shared" si="7"/>
        <v>2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590</v>
      </c>
      <c r="B26" s="469" t="s">
        <v>591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547</v>
      </c>
      <c r="B27" s="471" t="s">
        <v>592</v>
      </c>
      <c r="C27" s="472" t="s">
        <v>593</v>
      </c>
      <c r="D27" s="246">
        <f>SUM(D28:D31)</f>
        <v>265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265</v>
      </c>
      <c r="H27" s="109">
        <f t="shared" si="8"/>
        <v>0</v>
      </c>
      <c r="I27" s="109">
        <f t="shared" si="8"/>
        <v>0</v>
      </c>
      <c r="J27" s="110">
        <f t="shared" si="3"/>
        <v>265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108</v>
      </c>
      <c r="C28" s="459" t="s">
        <v>594</v>
      </c>
      <c r="D28" s="243">
        <v>0</v>
      </c>
      <c r="E28" s="243">
        <v>0</v>
      </c>
      <c r="F28" s="243">
        <v>0</v>
      </c>
      <c r="G28" s="113">
        <f t="shared" si="2"/>
        <v>0</v>
      </c>
      <c r="H28" s="103">
        <v>0</v>
      </c>
      <c r="I28" s="103">
        <v>0</v>
      </c>
      <c r="J28" s="113">
        <f t="shared" si="3"/>
        <v>0</v>
      </c>
      <c r="K28" s="111">
        <v>0</v>
      </c>
      <c r="L28" s="111">
        <v>0</v>
      </c>
      <c r="M28" s="111">
        <v>0</v>
      </c>
      <c r="N28" s="113">
        <f t="shared" si="4"/>
        <v>0</v>
      </c>
      <c r="O28" s="111">
        <v>0</v>
      </c>
      <c r="P28" s="111">
        <v>0</v>
      </c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110</v>
      </c>
      <c r="C29" s="459" t="s">
        <v>595</v>
      </c>
      <c r="D29" s="243">
        <v>0</v>
      </c>
      <c r="E29" s="243">
        <v>0</v>
      </c>
      <c r="F29" s="243">
        <v>0</v>
      </c>
      <c r="G29" s="113">
        <f t="shared" si="2"/>
        <v>0</v>
      </c>
      <c r="H29" s="111">
        <v>0</v>
      </c>
      <c r="I29" s="111">
        <v>0</v>
      </c>
      <c r="J29" s="113">
        <f t="shared" si="3"/>
        <v>0</v>
      </c>
      <c r="K29" s="111">
        <v>0</v>
      </c>
      <c r="L29" s="111">
        <v>0</v>
      </c>
      <c r="M29" s="111">
        <v>0</v>
      </c>
      <c r="N29" s="113">
        <f t="shared" si="4"/>
        <v>0</v>
      </c>
      <c r="O29" s="111">
        <v>0</v>
      </c>
      <c r="P29" s="111">
        <v>0</v>
      </c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114</v>
      </c>
      <c r="C30" s="459" t="s">
        <v>596</v>
      </c>
      <c r="D30" s="243">
        <v>265</v>
      </c>
      <c r="E30" s="243">
        <v>0</v>
      </c>
      <c r="F30" s="243">
        <v>0</v>
      </c>
      <c r="G30" s="113">
        <f t="shared" si="2"/>
        <v>265</v>
      </c>
      <c r="H30" s="111">
        <v>0</v>
      </c>
      <c r="I30" s="111">
        <v>0</v>
      </c>
      <c r="J30" s="113">
        <f t="shared" si="3"/>
        <v>265</v>
      </c>
      <c r="K30" s="111">
        <v>0</v>
      </c>
      <c r="L30" s="111">
        <v>0</v>
      </c>
      <c r="M30" s="111">
        <v>0</v>
      </c>
      <c r="N30" s="113">
        <f t="shared" si="4"/>
        <v>0</v>
      </c>
      <c r="O30" s="111">
        <v>0</v>
      </c>
      <c r="P30" s="111">
        <v>0</v>
      </c>
      <c r="Q30" s="113">
        <f t="shared" si="9"/>
        <v>0</v>
      </c>
      <c r="R30" s="113">
        <f t="shared" si="10"/>
        <v>265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116</v>
      </c>
      <c r="C31" s="459" t="s">
        <v>597</v>
      </c>
      <c r="D31" s="243">
        <v>0</v>
      </c>
      <c r="E31" s="243">
        <v>0</v>
      </c>
      <c r="F31" s="243">
        <v>0</v>
      </c>
      <c r="G31" s="113">
        <f t="shared" si="2"/>
        <v>0</v>
      </c>
      <c r="H31" s="111">
        <v>0</v>
      </c>
      <c r="I31" s="111">
        <v>0</v>
      </c>
      <c r="J31" s="113">
        <f t="shared" si="3"/>
        <v>0</v>
      </c>
      <c r="K31" s="111">
        <v>0</v>
      </c>
      <c r="L31" s="111">
        <v>0</v>
      </c>
      <c r="M31" s="111">
        <v>0</v>
      </c>
      <c r="N31" s="113">
        <f t="shared" si="4"/>
        <v>0</v>
      </c>
      <c r="O31" s="111">
        <v>0</v>
      </c>
      <c r="P31" s="111">
        <v>0</v>
      </c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550</v>
      </c>
      <c r="B32" s="471" t="s">
        <v>598</v>
      </c>
      <c r="C32" s="459" t="s">
        <v>599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122</v>
      </c>
      <c r="C33" s="459" t="s">
        <v>600</v>
      </c>
      <c r="D33" s="243">
        <v>0</v>
      </c>
      <c r="E33" s="243">
        <v>0</v>
      </c>
      <c r="F33" s="243">
        <v>0</v>
      </c>
      <c r="G33" s="113">
        <f t="shared" si="2"/>
        <v>0</v>
      </c>
      <c r="H33" s="111">
        <v>0</v>
      </c>
      <c r="I33" s="111">
        <v>0</v>
      </c>
      <c r="J33" s="113">
        <f t="shared" si="3"/>
        <v>0</v>
      </c>
      <c r="K33" s="111">
        <v>0</v>
      </c>
      <c r="L33" s="111">
        <v>0</v>
      </c>
      <c r="M33" s="111">
        <v>0</v>
      </c>
      <c r="N33" s="113">
        <f t="shared" si="4"/>
        <v>0</v>
      </c>
      <c r="O33" s="111">
        <v>0</v>
      </c>
      <c r="P33" s="111">
        <v>0</v>
      </c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601</v>
      </c>
      <c r="C34" s="459" t="s">
        <v>602</v>
      </c>
      <c r="D34" s="243">
        <v>0</v>
      </c>
      <c r="E34" s="243">
        <v>0</v>
      </c>
      <c r="F34" s="243">
        <v>0</v>
      </c>
      <c r="G34" s="113">
        <f t="shared" si="2"/>
        <v>0</v>
      </c>
      <c r="H34" s="111">
        <v>0</v>
      </c>
      <c r="I34" s="111">
        <v>0</v>
      </c>
      <c r="J34" s="113">
        <f t="shared" si="3"/>
        <v>0</v>
      </c>
      <c r="K34" s="111">
        <v>0</v>
      </c>
      <c r="L34" s="111">
        <v>0</v>
      </c>
      <c r="M34" s="111">
        <v>0</v>
      </c>
      <c r="N34" s="113">
        <f t="shared" si="4"/>
        <v>0</v>
      </c>
      <c r="O34" s="111">
        <v>0</v>
      </c>
      <c r="P34" s="111">
        <v>0</v>
      </c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603</v>
      </c>
      <c r="C35" s="459" t="s">
        <v>604</v>
      </c>
      <c r="D35" s="243">
        <v>0</v>
      </c>
      <c r="E35" s="243">
        <v>0</v>
      </c>
      <c r="F35" s="243">
        <v>0</v>
      </c>
      <c r="G35" s="113">
        <f t="shared" si="2"/>
        <v>0</v>
      </c>
      <c r="H35" s="111">
        <v>0</v>
      </c>
      <c r="I35" s="111">
        <v>0</v>
      </c>
      <c r="J35" s="113">
        <f t="shared" si="3"/>
        <v>0</v>
      </c>
      <c r="K35" s="111">
        <v>0</v>
      </c>
      <c r="L35" s="111">
        <v>0</v>
      </c>
      <c r="M35" s="111">
        <v>0</v>
      </c>
      <c r="N35" s="113">
        <f t="shared" si="4"/>
        <v>0</v>
      </c>
      <c r="O35" s="111">
        <v>0</v>
      </c>
      <c r="P35" s="111">
        <v>0</v>
      </c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605</v>
      </c>
      <c r="C36" s="459" t="s">
        <v>606</v>
      </c>
      <c r="D36" s="243">
        <v>0</v>
      </c>
      <c r="E36" s="243">
        <v>0</v>
      </c>
      <c r="F36" s="243">
        <v>0</v>
      </c>
      <c r="G36" s="113">
        <f t="shared" si="2"/>
        <v>0</v>
      </c>
      <c r="H36" s="111">
        <v>0</v>
      </c>
      <c r="I36" s="111">
        <v>0</v>
      </c>
      <c r="J36" s="113">
        <f t="shared" si="3"/>
        <v>0</v>
      </c>
      <c r="K36" s="111">
        <v>0</v>
      </c>
      <c r="L36" s="111">
        <v>0</v>
      </c>
      <c r="M36" s="111">
        <v>0</v>
      </c>
      <c r="N36" s="113">
        <f t="shared" si="4"/>
        <v>0</v>
      </c>
      <c r="O36" s="111">
        <v>0</v>
      </c>
      <c r="P36" s="111">
        <v>0</v>
      </c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553</v>
      </c>
      <c r="B37" s="473" t="s">
        <v>569</v>
      </c>
      <c r="C37" s="459" t="s">
        <v>607</v>
      </c>
      <c r="D37" s="243">
        <v>0</v>
      </c>
      <c r="E37" s="243">
        <v>0</v>
      </c>
      <c r="F37" s="243">
        <v>0</v>
      </c>
      <c r="G37" s="113">
        <f t="shared" si="2"/>
        <v>0</v>
      </c>
      <c r="H37" s="111">
        <v>0</v>
      </c>
      <c r="I37" s="111">
        <v>0</v>
      </c>
      <c r="J37" s="113">
        <f t="shared" si="3"/>
        <v>0</v>
      </c>
      <c r="K37" s="111">
        <v>0</v>
      </c>
      <c r="L37" s="111">
        <v>0</v>
      </c>
      <c r="M37" s="111">
        <v>0</v>
      </c>
      <c r="N37" s="113">
        <f t="shared" si="4"/>
        <v>0</v>
      </c>
      <c r="O37" s="111">
        <v>0</v>
      </c>
      <c r="P37" s="111">
        <v>0</v>
      </c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608</v>
      </c>
      <c r="C38" s="461" t="s">
        <v>609</v>
      </c>
      <c r="D38" s="248">
        <f>D27+D32+D37</f>
        <v>265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265</v>
      </c>
      <c r="H38" s="114">
        <f t="shared" si="12"/>
        <v>0</v>
      </c>
      <c r="I38" s="114">
        <f t="shared" si="12"/>
        <v>0</v>
      </c>
      <c r="J38" s="113">
        <f t="shared" si="3"/>
        <v>265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610</v>
      </c>
      <c r="B39" s="462" t="s">
        <v>611</v>
      </c>
      <c r="C39" s="461" t="s">
        <v>612</v>
      </c>
      <c r="D39" s="597">
        <v>-23</v>
      </c>
      <c r="E39" s="597">
        <v>0</v>
      </c>
      <c r="F39" s="597">
        <v>-12</v>
      </c>
      <c r="G39" s="113">
        <f t="shared" si="2"/>
        <v>-11</v>
      </c>
      <c r="H39" s="597">
        <v>0</v>
      </c>
      <c r="I39" s="597">
        <v>0</v>
      </c>
      <c r="J39" s="113">
        <f t="shared" si="3"/>
        <v>-11</v>
      </c>
      <c r="K39" s="597">
        <v>0</v>
      </c>
      <c r="L39" s="597">
        <v>0</v>
      </c>
      <c r="M39" s="597">
        <v>0</v>
      </c>
      <c r="N39" s="113">
        <f t="shared" si="4"/>
        <v>0</v>
      </c>
      <c r="O39" s="597">
        <v>0</v>
      </c>
      <c r="P39" s="597">
        <v>0</v>
      </c>
      <c r="Q39" s="113">
        <f t="shared" si="9"/>
        <v>0</v>
      </c>
      <c r="R39" s="113">
        <f t="shared" si="10"/>
        <v>-11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613</v>
      </c>
      <c r="C40" s="451" t="s">
        <v>614</v>
      </c>
      <c r="D40" s="547">
        <f>D17+D18+D19+D25+D38+D39</f>
        <v>3093</v>
      </c>
      <c r="E40" s="547">
        <f>E17+E18+E19+E25+E38+E39</f>
        <v>8</v>
      </c>
      <c r="F40" s="547">
        <f aca="true" t="shared" si="13" ref="F40:R40">F17+F18+F19+F25+F38+F39</f>
        <v>2540</v>
      </c>
      <c r="G40" s="547">
        <f t="shared" si="13"/>
        <v>561</v>
      </c>
      <c r="H40" s="547">
        <f t="shared" si="13"/>
        <v>0</v>
      </c>
      <c r="I40" s="547">
        <f t="shared" si="13"/>
        <v>0</v>
      </c>
      <c r="J40" s="547">
        <f t="shared" si="13"/>
        <v>561</v>
      </c>
      <c r="K40" s="547">
        <f t="shared" si="13"/>
        <v>1831</v>
      </c>
      <c r="L40" s="547">
        <f t="shared" si="13"/>
        <v>14</v>
      </c>
      <c r="M40" s="547">
        <f t="shared" si="13"/>
        <v>1692</v>
      </c>
      <c r="N40" s="547">
        <f t="shared" si="13"/>
        <v>153</v>
      </c>
      <c r="O40" s="547">
        <f t="shared" si="13"/>
        <v>0</v>
      </c>
      <c r="P40" s="547">
        <f t="shared" si="13"/>
        <v>0</v>
      </c>
      <c r="Q40" s="547">
        <f t="shared" si="13"/>
        <v>153</v>
      </c>
      <c r="R40" s="547">
        <f t="shared" si="13"/>
        <v>408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615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872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21"/>
      <c r="L44" s="621"/>
      <c r="M44" s="621"/>
      <c r="N44" s="621"/>
      <c r="O44" s="585" t="s">
        <v>864</v>
      </c>
      <c r="P44" s="605"/>
      <c r="Q44" s="605"/>
      <c r="R44" s="60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1">
      <selection activeCell="A1" sqref="A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616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ХД"ДУНАВ"АД - гр.Враца</v>
      </c>
      <c r="B3" s="625"/>
      <c r="C3" s="353" t="s">
        <v>3</v>
      </c>
      <c r="E3" s="353">
        <f>'справка №1-БАЛАНС'!H3</f>
        <v>106042644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31.12.2008 г.</v>
      </c>
      <c r="B4" s="626"/>
      <c r="C4" s="354" t="s">
        <v>5</v>
      </c>
      <c r="D4" s="354"/>
      <c r="E4" s="353" t="str">
        <f>'справка №1-БАЛАНС'!H4</f>
        <v>РГ-05-0086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617</v>
      </c>
      <c r="B5" s="512"/>
      <c r="C5" s="513"/>
      <c r="D5" s="513"/>
      <c r="E5" s="514" t="s">
        <v>618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468</v>
      </c>
      <c r="B6" s="482" t="s">
        <v>9</v>
      </c>
      <c r="C6" s="483" t="s">
        <v>619</v>
      </c>
      <c r="D6" s="192" t="s">
        <v>620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621</v>
      </c>
      <c r="E7" s="171" t="s">
        <v>622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15</v>
      </c>
      <c r="B8" s="484" t="s">
        <v>16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623</v>
      </c>
      <c r="B9" s="486" t="s">
        <v>624</v>
      </c>
      <c r="C9" s="153">
        <v>0</v>
      </c>
      <c r="D9" s="153">
        <v>0</v>
      </c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626</v>
      </c>
      <c r="B11" s="489" t="s">
        <v>627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628</v>
      </c>
      <c r="B12" s="489" t="s">
        <v>629</v>
      </c>
      <c r="C12" s="153">
        <v>0</v>
      </c>
      <c r="D12" s="153">
        <v>0</v>
      </c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630</v>
      </c>
      <c r="B13" s="489" t="s">
        <v>631</v>
      </c>
      <c r="C13" s="153">
        <v>0</v>
      </c>
      <c r="D13" s="153">
        <v>0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632</v>
      </c>
      <c r="B14" s="489" t="s">
        <v>633</v>
      </c>
      <c r="C14" s="153">
        <v>0</v>
      </c>
      <c r="D14" s="153">
        <v>0</v>
      </c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634</v>
      </c>
      <c r="B15" s="489" t="s">
        <v>635</v>
      </c>
      <c r="C15" s="153">
        <v>0</v>
      </c>
      <c r="D15" s="153">
        <v>0</v>
      </c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636</v>
      </c>
      <c r="B16" s="489" t="s">
        <v>637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638</v>
      </c>
      <c r="B17" s="489" t="s">
        <v>639</v>
      </c>
      <c r="C17" s="153">
        <v>0</v>
      </c>
      <c r="D17" s="153">
        <v>0</v>
      </c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632</v>
      </c>
      <c r="B18" s="489" t="s">
        <v>640</v>
      </c>
      <c r="C18" s="153">
        <v>0</v>
      </c>
      <c r="D18" s="153">
        <v>0</v>
      </c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641</v>
      </c>
      <c r="B19" s="486" t="s">
        <v>642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643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644</v>
      </c>
      <c r="B21" s="486" t="s">
        <v>645</v>
      </c>
      <c r="C21" s="153">
        <v>0</v>
      </c>
      <c r="D21" s="153">
        <v>0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647</v>
      </c>
      <c r="B24" s="489" t="s">
        <v>648</v>
      </c>
      <c r="C24" s="165">
        <f>SUM(C25:C27)</f>
        <v>2</v>
      </c>
      <c r="D24" s="165">
        <f>SUM(D25:D27)</f>
        <v>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649</v>
      </c>
      <c r="B25" s="489" t="s">
        <v>650</v>
      </c>
      <c r="C25" s="153">
        <v>0</v>
      </c>
      <c r="D25" s="153">
        <v>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651</v>
      </c>
      <c r="B26" s="489" t="s">
        <v>652</v>
      </c>
      <c r="C26" s="153">
        <v>0</v>
      </c>
      <c r="D26" s="153">
        <v>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653</v>
      </c>
      <c r="B27" s="489" t="s">
        <v>654</v>
      </c>
      <c r="C27" s="153">
        <v>2</v>
      </c>
      <c r="D27" s="153">
        <v>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655</v>
      </c>
      <c r="B28" s="489" t="s">
        <v>656</v>
      </c>
      <c r="C28" s="153">
        <v>115</v>
      </c>
      <c r="D28" s="153">
        <v>115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657</v>
      </c>
      <c r="B29" s="489" t="s">
        <v>658</v>
      </c>
      <c r="C29" s="153">
        <v>0</v>
      </c>
      <c r="D29" s="153">
        <v>0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659</v>
      </c>
      <c r="B30" s="489" t="s">
        <v>660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661</v>
      </c>
      <c r="B31" s="489" t="s">
        <v>662</v>
      </c>
      <c r="C31" s="153">
        <v>23</v>
      </c>
      <c r="D31" s="153">
        <v>0</v>
      </c>
      <c r="E31" s="166">
        <f t="shared" si="0"/>
        <v>23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663</v>
      </c>
      <c r="B32" s="489" t="s">
        <v>664</v>
      </c>
      <c r="C32" s="153">
        <v>18</v>
      </c>
      <c r="D32" s="153">
        <v>0</v>
      </c>
      <c r="E32" s="166">
        <f t="shared" si="0"/>
        <v>18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665</v>
      </c>
      <c r="B33" s="489" t="s">
        <v>666</v>
      </c>
      <c r="C33" s="150">
        <f>SUM(C34:C37)</f>
        <v>10</v>
      </c>
      <c r="D33" s="150">
        <f>SUM(D34:D37)</f>
        <v>10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667</v>
      </c>
      <c r="B34" s="489" t="s">
        <v>668</v>
      </c>
      <c r="C34" s="153">
        <v>5</v>
      </c>
      <c r="D34" s="153">
        <v>5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669</v>
      </c>
      <c r="B35" s="489" t="s">
        <v>670</v>
      </c>
      <c r="C35" s="153">
        <v>5</v>
      </c>
      <c r="D35" s="153">
        <v>5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671</v>
      </c>
      <c r="B36" s="489" t="s">
        <v>672</v>
      </c>
      <c r="C36" s="153">
        <v>0</v>
      </c>
      <c r="D36" s="153"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673</v>
      </c>
      <c r="B37" s="489" t="s">
        <v>674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675</v>
      </c>
      <c r="B38" s="489" t="s">
        <v>676</v>
      </c>
      <c r="C38" s="165">
        <f>SUM(C39:C42)</f>
        <v>64</v>
      </c>
      <c r="D38" s="150">
        <f>SUM(D39:D42)</f>
        <v>64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677</v>
      </c>
      <c r="B39" s="489" t="s">
        <v>678</v>
      </c>
      <c r="C39" s="153">
        <v>0</v>
      </c>
      <c r="D39" s="153"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679</v>
      </c>
      <c r="B40" s="489" t="s">
        <v>680</v>
      </c>
      <c r="C40" s="153">
        <v>0</v>
      </c>
      <c r="D40" s="153"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681</v>
      </c>
      <c r="B41" s="489" t="s">
        <v>682</v>
      </c>
      <c r="C41" s="153">
        <v>0</v>
      </c>
      <c r="D41" s="153"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683</v>
      </c>
      <c r="B42" s="489" t="s">
        <v>684</v>
      </c>
      <c r="C42" s="153">
        <v>64</v>
      </c>
      <c r="D42" s="153">
        <v>64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685</v>
      </c>
      <c r="B43" s="486" t="s">
        <v>686</v>
      </c>
      <c r="C43" s="149">
        <f>C24+C28+C29+C31+C30+C32+C33+C38</f>
        <v>232</v>
      </c>
      <c r="D43" s="149">
        <f>D24+D28+D29+D31+D30+D32+D33+D38</f>
        <v>191</v>
      </c>
      <c r="E43" s="164">
        <f>E24+E28+E29+E31+E30+E32+E33+E38</f>
        <v>41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687</v>
      </c>
      <c r="B44" s="487" t="s">
        <v>688</v>
      </c>
      <c r="C44" s="148">
        <f>C43+C21+C19+C9</f>
        <v>232</v>
      </c>
      <c r="D44" s="148">
        <f>D43+D21+D19+D9</f>
        <v>191</v>
      </c>
      <c r="E44" s="164">
        <f>E43+E21+E19+E9</f>
        <v>41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689</v>
      </c>
      <c r="B47" s="493"/>
      <c r="C47" s="495"/>
      <c r="D47" s="495"/>
      <c r="E47" s="495"/>
      <c r="F47" s="169" t="s">
        <v>278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468</v>
      </c>
      <c r="B48" s="482" t="s">
        <v>9</v>
      </c>
      <c r="C48" s="496" t="s">
        <v>690</v>
      </c>
      <c r="D48" s="192" t="s">
        <v>691</v>
      </c>
      <c r="E48" s="192"/>
      <c r="F48" s="192" t="s">
        <v>692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621</v>
      </c>
      <c r="E49" s="485" t="s">
        <v>622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15</v>
      </c>
      <c r="B50" s="484" t="s">
        <v>16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693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694</v>
      </c>
      <c r="B52" s="489" t="s">
        <v>695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696</v>
      </c>
      <c r="B53" s="489" t="s">
        <v>697</v>
      </c>
      <c r="C53" s="153">
        <v>0</v>
      </c>
      <c r="D53" s="153">
        <v>0</v>
      </c>
      <c r="E53" s="165">
        <f>C53-D53</f>
        <v>0</v>
      </c>
      <c r="F53" s="153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698</v>
      </c>
      <c r="B54" s="489" t="s">
        <v>699</v>
      </c>
      <c r="C54" s="153">
        <v>0</v>
      </c>
      <c r="D54" s="153">
        <v>0</v>
      </c>
      <c r="E54" s="165">
        <f aca="true" t="shared" si="1" ref="E54:E95">C54-D54</f>
        <v>0</v>
      </c>
      <c r="F54" s="153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683</v>
      </c>
      <c r="B55" s="489" t="s">
        <v>700</v>
      </c>
      <c r="C55" s="153">
        <v>0</v>
      </c>
      <c r="D55" s="153">
        <v>0</v>
      </c>
      <c r="E55" s="165">
        <f t="shared" si="1"/>
        <v>0</v>
      </c>
      <c r="F55" s="153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701</v>
      </c>
      <c r="B56" s="489" t="s">
        <v>702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703</v>
      </c>
      <c r="B57" s="489" t="s">
        <v>704</v>
      </c>
      <c r="C57" s="153">
        <v>0</v>
      </c>
      <c r="D57" s="153">
        <v>0</v>
      </c>
      <c r="E57" s="165">
        <f t="shared" si="1"/>
        <v>0</v>
      </c>
      <c r="F57" s="153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705</v>
      </c>
      <c r="B58" s="489" t="s">
        <v>706</v>
      </c>
      <c r="C58" s="154">
        <v>0</v>
      </c>
      <c r="D58" s="154">
        <v>0</v>
      </c>
      <c r="E58" s="165">
        <f t="shared" si="1"/>
        <v>0</v>
      </c>
      <c r="F58" s="154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707</v>
      </c>
      <c r="B59" s="489" t="s">
        <v>708</v>
      </c>
      <c r="C59" s="153">
        <v>0</v>
      </c>
      <c r="D59" s="153">
        <v>0</v>
      </c>
      <c r="E59" s="165">
        <f t="shared" si="1"/>
        <v>0</v>
      </c>
      <c r="F59" s="153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705</v>
      </c>
      <c r="B60" s="489" t="s">
        <v>709</v>
      </c>
      <c r="C60" s="154">
        <v>0</v>
      </c>
      <c r="D60" s="154">
        <v>0</v>
      </c>
      <c r="E60" s="165">
        <f t="shared" si="1"/>
        <v>0</v>
      </c>
      <c r="F60" s="154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140</v>
      </c>
      <c r="B61" s="489" t="s">
        <v>710</v>
      </c>
      <c r="C61" s="153">
        <v>0</v>
      </c>
      <c r="D61" s="153">
        <v>0</v>
      </c>
      <c r="E61" s="165">
        <f t="shared" si="1"/>
        <v>0</v>
      </c>
      <c r="F61" s="155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143</v>
      </c>
      <c r="B62" s="489" t="s">
        <v>711</v>
      </c>
      <c r="C62" s="153">
        <v>0</v>
      </c>
      <c r="D62" s="153">
        <v>0</v>
      </c>
      <c r="E62" s="165">
        <f t="shared" si="1"/>
        <v>0</v>
      </c>
      <c r="F62" s="155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712</v>
      </c>
      <c r="B63" s="489" t="s">
        <v>713</v>
      </c>
      <c r="C63" s="153">
        <v>0</v>
      </c>
      <c r="D63" s="153">
        <v>0</v>
      </c>
      <c r="E63" s="165">
        <f t="shared" si="1"/>
        <v>0</v>
      </c>
      <c r="F63" s="155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714</v>
      </c>
      <c r="B64" s="489" t="s">
        <v>715</v>
      </c>
      <c r="C64" s="153">
        <v>0</v>
      </c>
      <c r="D64" s="153">
        <v>0</v>
      </c>
      <c r="E64" s="165">
        <f t="shared" si="1"/>
        <v>0</v>
      </c>
      <c r="F64" s="155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716</v>
      </c>
      <c r="B65" s="489" t="s">
        <v>717</v>
      </c>
      <c r="C65" s="154">
        <v>0</v>
      </c>
      <c r="D65" s="154">
        <v>0</v>
      </c>
      <c r="E65" s="165">
        <f t="shared" si="1"/>
        <v>0</v>
      </c>
      <c r="F65" s="156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718</v>
      </c>
      <c r="B66" s="486" t="s">
        <v>719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720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721</v>
      </c>
      <c r="B68" s="499" t="s">
        <v>722</v>
      </c>
      <c r="C68" s="153">
        <v>0</v>
      </c>
      <c r="D68" s="153">
        <v>0</v>
      </c>
      <c r="E68" s="165">
        <f t="shared" si="1"/>
        <v>0</v>
      </c>
      <c r="F68" s="155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723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694</v>
      </c>
      <c r="B71" s="489" t="s">
        <v>724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725</v>
      </c>
      <c r="B72" s="489" t="s">
        <v>726</v>
      </c>
      <c r="C72" s="153">
        <v>0</v>
      </c>
      <c r="D72" s="153">
        <v>0</v>
      </c>
      <c r="E72" s="165">
        <f t="shared" si="1"/>
        <v>0</v>
      </c>
      <c r="F72" s="155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727</v>
      </c>
      <c r="B73" s="489" t="s">
        <v>728</v>
      </c>
      <c r="C73" s="153">
        <v>0</v>
      </c>
      <c r="D73" s="153">
        <v>0</v>
      </c>
      <c r="E73" s="165">
        <f t="shared" si="1"/>
        <v>0</v>
      </c>
      <c r="F73" s="155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729</v>
      </c>
      <c r="B74" s="489" t="s">
        <v>730</v>
      </c>
      <c r="C74" s="153">
        <v>0</v>
      </c>
      <c r="D74" s="153">
        <v>0</v>
      </c>
      <c r="E74" s="165">
        <f t="shared" si="1"/>
        <v>0</v>
      </c>
      <c r="F74" s="155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701</v>
      </c>
      <c r="B75" s="489" t="s">
        <v>731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732</v>
      </c>
      <c r="B76" s="489" t="s">
        <v>733</v>
      </c>
      <c r="C76" s="153">
        <v>0</v>
      </c>
      <c r="D76" s="153">
        <v>0</v>
      </c>
      <c r="E76" s="165">
        <f t="shared" si="1"/>
        <v>0</v>
      </c>
      <c r="F76" s="15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734</v>
      </c>
      <c r="B77" s="489" t="s">
        <v>735</v>
      </c>
      <c r="C77" s="154">
        <v>0</v>
      </c>
      <c r="D77" s="154">
        <v>0</v>
      </c>
      <c r="E77" s="165">
        <f t="shared" si="1"/>
        <v>0</v>
      </c>
      <c r="F77" s="154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736</v>
      </c>
      <c r="B78" s="489" t="s">
        <v>737</v>
      </c>
      <c r="C78" s="153">
        <v>0</v>
      </c>
      <c r="D78" s="153">
        <v>0</v>
      </c>
      <c r="E78" s="165">
        <f t="shared" si="1"/>
        <v>0</v>
      </c>
      <c r="F78" s="153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705</v>
      </c>
      <c r="B79" s="489" t="s">
        <v>738</v>
      </c>
      <c r="C79" s="154">
        <v>0</v>
      </c>
      <c r="D79" s="154">
        <v>0</v>
      </c>
      <c r="E79" s="165">
        <f t="shared" si="1"/>
        <v>0</v>
      </c>
      <c r="F79" s="154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739</v>
      </c>
      <c r="B80" s="489" t="s">
        <v>740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741</v>
      </c>
      <c r="B81" s="489" t="s">
        <v>742</v>
      </c>
      <c r="C81" s="153">
        <v>0</v>
      </c>
      <c r="D81" s="153">
        <v>0</v>
      </c>
      <c r="E81" s="165">
        <f t="shared" si="1"/>
        <v>0</v>
      </c>
      <c r="F81" s="15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743</v>
      </c>
      <c r="B82" s="489" t="s">
        <v>744</v>
      </c>
      <c r="C82" s="153">
        <v>0</v>
      </c>
      <c r="D82" s="153">
        <v>0</v>
      </c>
      <c r="E82" s="165">
        <f t="shared" si="1"/>
        <v>0</v>
      </c>
      <c r="F82" s="15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745</v>
      </c>
      <c r="B83" s="489" t="s">
        <v>746</v>
      </c>
      <c r="C83" s="153">
        <v>0</v>
      </c>
      <c r="D83" s="153">
        <v>0</v>
      </c>
      <c r="E83" s="165">
        <f t="shared" si="1"/>
        <v>0</v>
      </c>
      <c r="F83" s="15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747</v>
      </c>
      <c r="B84" s="489" t="s">
        <v>748</v>
      </c>
      <c r="C84" s="153">
        <v>0</v>
      </c>
      <c r="D84" s="153">
        <v>0</v>
      </c>
      <c r="E84" s="165">
        <f t="shared" si="1"/>
        <v>0</v>
      </c>
      <c r="F84" s="15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749</v>
      </c>
      <c r="B85" s="489" t="s">
        <v>750</v>
      </c>
      <c r="C85" s="149">
        <f>SUM(C86:C90)+C94</f>
        <v>896</v>
      </c>
      <c r="D85" s="149">
        <f>SUM(D86:D90)+D94</f>
        <v>896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751</v>
      </c>
      <c r="B86" s="489" t="s">
        <v>752</v>
      </c>
      <c r="C86" s="153">
        <v>0</v>
      </c>
      <c r="D86" s="153">
        <v>0</v>
      </c>
      <c r="E86" s="165">
        <f t="shared" si="1"/>
        <v>0</v>
      </c>
      <c r="F86" s="15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753</v>
      </c>
      <c r="B87" s="489" t="s">
        <v>754</v>
      </c>
      <c r="C87" s="153">
        <v>90</v>
      </c>
      <c r="D87" s="153">
        <v>90</v>
      </c>
      <c r="E87" s="165">
        <f t="shared" si="1"/>
        <v>0</v>
      </c>
      <c r="F87" s="15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755</v>
      </c>
      <c r="B88" s="489" t="s">
        <v>756</v>
      </c>
      <c r="C88" s="153">
        <v>0</v>
      </c>
      <c r="D88" s="153">
        <v>0</v>
      </c>
      <c r="E88" s="165">
        <f t="shared" si="1"/>
        <v>0</v>
      </c>
      <c r="F88" s="15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757</v>
      </c>
      <c r="B89" s="489" t="s">
        <v>758</v>
      </c>
      <c r="C89" s="153">
        <v>10</v>
      </c>
      <c r="D89" s="153">
        <v>10</v>
      </c>
      <c r="E89" s="165">
        <f t="shared" si="1"/>
        <v>0</v>
      </c>
      <c r="F89" s="15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759</v>
      </c>
      <c r="B90" s="489" t="s">
        <v>760</v>
      </c>
      <c r="C90" s="148">
        <f>SUM(C91:C93)</f>
        <v>795</v>
      </c>
      <c r="D90" s="148">
        <f>SUM(D91:D93)</f>
        <v>795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761</v>
      </c>
      <c r="B91" s="489" t="s">
        <v>762</v>
      </c>
      <c r="C91" s="153">
        <v>780</v>
      </c>
      <c r="D91" s="153">
        <v>780</v>
      </c>
      <c r="E91" s="165">
        <f t="shared" si="1"/>
        <v>0</v>
      </c>
      <c r="F91" s="15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669</v>
      </c>
      <c r="B92" s="489" t="s">
        <v>763</v>
      </c>
      <c r="C92" s="153">
        <v>15</v>
      </c>
      <c r="D92" s="153">
        <v>15</v>
      </c>
      <c r="E92" s="165">
        <f t="shared" si="1"/>
        <v>0</v>
      </c>
      <c r="F92" s="15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673</v>
      </c>
      <c r="B93" s="489" t="s">
        <v>764</v>
      </c>
      <c r="C93" s="153">
        <v>0</v>
      </c>
      <c r="D93" s="153">
        <v>0</v>
      </c>
      <c r="E93" s="165">
        <f t="shared" si="1"/>
        <v>0</v>
      </c>
      <c r="F93" s="15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765</v>
      </c>
      <c r="B94" s="489" t="s">
        <v>766</v>
      </c>
      <c r="C94" s="153">
        <v>1</v>
      </c>
      <c r="D94" s="153">
        <v>1</v>
      </c>
      <c r="E94" s="165">
        <f t="shared" si="1"/>
        <v>0</v>
      </c>
      <c r="F94" s="15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767</v>
      </c>
      <c r="B95" s="489" t="s">
        <v>768</v>
      </c>
      <c r="C95" s="153">
        <v>16</v>
      </c>
      <c r="D95" s="153">
        <v>16</v>
      </c>
      <c r="E95" s="165">
        <f t="shared" si="1"/>
        <v>0</v>
      </c>
      <c r="F95" s="155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769</v>
      </c>
      <c r="B96" s="499" t="s">
        <v>770</v>
      </c>
      <c r="C96" s="149">
        <f>C85+C80+C75+C71+C95</f>
        <v>912</v>
      </c>
      <c r="D96" s="149">
        <f>D85+D80+D75+D71+D95</f>
        <v>912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771</v>
      </c>
      <c r="B97" s="487" t="s">
        <v>772</v>
      </c>
      <c r="C97" s="149">
        <f>C96+C68+C66</f>
        <v>912</v>
      </c>
      <c r="D97" s="149">
        <f>D96+D68+D66</f>
        <v>912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773</v>
      </c>
      <c r="B99" s="502"/>
      <c r="C99" s="158"/>
      <c r="D99" s="158"/>
      <c r="E99" s="158"/>
      <c r="F99" s="503" t="s">
        <v>528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468</v>
      </c>
      <c r="B100" s="487" t="s">
        <v>469</v>
      </c>
      <c r="C100" s="160" t="s">
        <v>774</v>
      </c>
      <c r="D100" s="160" t="s">
        <v>775</v>
      </c>
      <c r="E100" s="160" t="s">
        <v>776</v>
      </c>
      <c r="F100" s="160" t="s">
        <v>777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15</v>
      </c>
      <c r="B101" s="487" t="s">
        <v>16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778</v>
      </c>
      <c r="B102" s="489" t="s">
        <v>779</v>
      </c>
      <c r="C102" s="153">
        <v>0</v>
      </c>
      <c r="D102" s="153">
        <v>0</v>
      </c>
      <c r="E102" s="153">
        <v>0</v>
      </c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780</v>
      </c>
      <c r="B103" s="489" t="s">
        <v>781</v>
      </c>
      <c r="C103" s="153">
        <v>0</v>
      </c>
      <c r="D103" s="153">
        <v>0</v>
      </c>
      <c r="E103" s="153">
        <v>0</v>
      </c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782</v>
      </c>
      <c r="B104" s="489" t="s">
        <v>783</v>
      </c>
      <c r="C104" s="153">
        <v>0</v>
      </c>
      <c r="D104" s="153">
        <v>0</v>
      </c>
      <c r="E104" s="153">
        <v>0</v>
      </c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784</v>
      </c>
      <c r="B105" s="487" t="s">
        <v>785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787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872</v>
      </c>
      <c r="B109" s="622"/>
      <c r="C109" s="622" t="s">
        <v>274</v>
      </c>
      <c r="D109" s="622" t="s">
        <v>859</v>
      </c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275</v>
      </c>
      <c r="D111" s="511" t="s">
        <v>860</v>
      </c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2" top="0.6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B5" sqref="B5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788</v>
      </c>
      <c r="F2" s="517"/>
      <c r="G2" s="517"/>
      <c r="H2" s="515"/>
      <c r="I2" s="515"/>
    </row>
    <row r="3" spans="1:9" ht="12">
      <c r="A3" s="515"/>
      <c r="B3" s="516"/>
      <c r="C3" s="518" t="s">
        <v>789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388</v>
      </c>
      <c r="B4" s="578"/>
      <c r="C4" s="533" t="str">
        <f>'справка №1-БАЛАНС'!E3</f>
        <v>ХД"ДУНАВ"АД - гр.Враца</v>
      </c>
      <c r="D4" s="606"/>
      <c r="E4" s="606"/>
      <c r="F4" s="578"/>
      <c r="G4" s="580" t="s">
        <v>3</v>
      </c>
      <c r="H4" s="580"/>
      <c r="I4" s="589">
        <f>'справка №1-БАЛАНС'!H3</f>
        <v>106042644</v>
      </c>
    </row>
    <row r="5" spans="1:9" ht="15">
      <c r="A5" s="522" t="s">
        <v>6</v>
      </c>
      <c r="B5" s="579"/>
      <c r="C5" s="533" t="str">
        <f>'справка №1-БАЛАНС'!E5</f>
        <v>31.12.2008 г.</v>
      </c>
      <c r="D5" s="629"/>
      <c r="E5" s="629"/>
      <c r="F5" s="579"/>
      <c r="G5" s="354" t="s">
        <v>5</v>
      </c>
      <c r="H5" s="581"/>
      <c r="I5" s="588" t="str">
        <f>'справка №1-БАЛАНС'!H4</f>
        <v>РГ-05-0086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790</v>
      </c>
    </row>
    <row r="7" spans="1:9" s="122" customFormat="1" ht="12">
      <c r="A7" s="194" t="s">
        <v>468</v>
      </c>
      <c r="B7" s="120"/>
      <c r="C7" s="194" t="s">
        <v>791</v>
      </c>
      <c r="D7" s="195"/>
      <c r="E7" s="196"/>
      <c r="F7" s="197" t="s">
        <v>792</v>
      </c>
      <c r="G7" s="197"/>
      <c r="H7" s="197"/>
      <c r="I7" s="197"/>
    </row>
    <row r="8" spans="1:9" s="122" customFormat="1" ht="21.75" customHeight="1">
      <c r="A8" s="194"/>
      <c r="B8" s="123" t="s">
        <v>9</v>
      </c>
      <c r="C8" s="124" t="s">
        <v>793</v>
      </c>
      <c r="D8" s="124" t="s">
        <v>794</v>
      </c>
      <c r="E8" s="124" t="s">
        <v>795</v>
      </c>
      <c r="F8" s="196" t="s">
        <v>796</v>
      </c>
      <c r="G8" s="198" t="s">
        <v>797</v>
      </c>
      <c r="H8" s="198"/>
      <c r="I8" s="198" t="s">
        <v>798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539</v>
      </c>
      <c r="H9" s="121" t="s">
        <v>540</v>
      </c>
      <c r="I9" s="198"/>
    </row>
    <row r="10" spans="1:9" s="115" customFormat="1" ht="12">
      <c r="A10" s="127" t="s">
        <v>15</v>
      </c>
      <c r="B10" s="128" t="s">
        <v>16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800</v>
      </c>
      <c r="B12" s="132" t="s">
        <v>801</v>
      </c>
      <c r="C12" s="548">
        <v>230585</v>
      </c>
      <c r="D12" s="141">
        <v>0</v>
      </c>
      <c r="E12" s="141">
        <v>0</v>
      </c>
      <c r="F12" s="141">
        <v>265</v>
      </c>
      <c r="G12" s="141">
        <v>0</v>
      </c>
      <c r="H12" s="141">
        <v>0</v>
      </c>
      <c r="I12" s="541">
        <f>F12+G12-H12</f>
        <v>265</v>
      </c>
    </row>
    <row r="13" spans="1:9" s="115" customFormat="1" ht="12">
      <c r="A13" s="117" t="s">
        <v>802</v>
      </c>
      <c r="B13" s="132" t="s">
        <v>803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541">
        <f aca="true" t="shared" si="0" ref="I13:I26">F13+G13-H13</f>
        <v>0</v>
      </c>
    </row>
    <row r="14" spans="1:9" s="115" customFormat="1" ht="12">
      <c r="A14" s="117" t="s">
        <v>603</v>
      </c>
      <c r="B14" s="132" t="s">
        <v>804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541">
        <f t="shared" si="0"/>
        <v>0</v>
      </c>
    </row>
    <row r="15" spans="1:9" s="115" customFormat="1" ht="12">
      <c r="A15" s="117" t="s">
        <v>805</v>
      </c>
      <c r="B15" s="132" t="s">
        <v>806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541">
        <f t="shared" si="0"/>
        <v>0</v>
      </c>
    </row>
    <row r="16" spans="1:9" s="115" customFormat="1" ht="12">
      <c r="A16" s="117" t="s">
        <v>79</v>
      </c>
      <c r="B16" s="132" t="s">
        <v>807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541">
        <f t="shared" si="0"/>
        <v>0</v>
      </c>
    </row>
    <row r="17" spans="1:9" s="115" customFormat="1" ht="12">
      <c r="A17" s="133" t="s">
        <v>571</v>
      </c>
      <c r="B17" s="134" t="s">
        <v>808</v>
      </c>
      <c r="C17" s="127">
        <f aca="true" t="shared" si="1" ref="C17:H17">C12+C13+C15+C16</f>
        <v>230585</v>
      </c>
      <c r="D17" s="127">
        <f t="shared" si="1"/>
        <v>0</v>
      </c>
      <c r="E17" s="127">
        <f t="shared" si="1"/>
        <v>0</v>
      </c>
      <c r="F17" s="127">
        <f t="shared" si="1"/>
        <v>265</v>
      </c>
      <c r="G17" s="127">
        <f t="shared" si="1"/>
        <v>0</v>
      </c>
      <c r="H17" s="127">
        <f t="shared" si="1"/>
        <v>0</v>
      </c>
      <c r="I17" s="541">
        <f t="shared" si="0"/>
        <v>265</v>
      </c>
    </row>
    <row r="18" spans="1:9" s="115" customFormat="1" ht="12">
      <c r="A18" s="130" t="s">
        <v>809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800</v>
      </c>
      <c r="B19" s="132" t="s">
        <v>810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811</v>
      </c>
      <c r="B20" s="132" t="s">
        <v>812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813</v>
      </c>
      <c r="B21" s="132" t="s">
        <v>814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815</v>
      </c>
      <c r="B22" s="132" t="s">
        <v>816</v>
      </c>
      <c r="C22" s="141">
        <v>0</v>
      </c>
      <c r="D22" s="141">
        <v>0</v>
      </c>
      <c r="E22" s="141">
        <v>0</v>
      </c>
      <c r="F22" s="549">
        <v>0</v>
      </c>
      <c r="G22" s="141">
        <v>0</v>
      </c>
      <c r="H22" s="141">
        <v>0</v>
      </c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817</v>
      </c>
      <c r="B23" s="132" t="s">
        <v>818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819</v>
      </c>
      <c r="B24" s="132" t="s">
        <v>820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821</v>
      </c>
      <c r="B25" s="137" t="s">
        <v>822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823</v>
      </c>
      <c r="B26" s="134" t="s">
        <v>824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872</v>
      </c>
      <c r="B30" s="628"/>
      <c r="C30" s="628"/>
      <c r="D30" s="568" t="s">
        <v>826</v>
      </c>
      <c r="E30" s="627" t="s">
        <v>859</v>
      </c>
      <c r="F30" s="627"/>
      <c r="G30" s="627"/>
      <c r="H30" s="519" t="s">
        <v>275</v>
      </c>
      <c r="I30" s="627" t="s">
        <v>860</v>
      </c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F2" sqref="F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827</v>
      </c>
      <c r="B2" s="199"/>
      <c r="C2" s="199"/>
      <c r="D2" s="199"/>
      <c r="E2" s="199"/>
      <c r="F2" s="199"/>
    </row>
    <row r="3" spans="1:6" ht="12.75" customHeight="1">
      <c r="A3" s="199" t="s">
        <v>828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388</v>
      </c>
      <c r="B5" s="533" t="str">
        <f>'справка №1-БАЛАНС'!E3</f>
        <v>ХД"ДУНАВ"АД - гр.Враца</v>
      </c>
      <c r="C5" s="594"/>
      <c r="D5" s="587"/>
      <c r="E5" s="353" t="s">
        <v>3</v>
      </c>
      <c r="F5" s="590">
        <f>'справка №1-БАЛАНС'!H3</f>
        <v>106042644</v>
      </c>
    </row>
    <row r="6" spans="1:13" ht="15" customHeight="1">
      <c r="A6" s="54" t="s">
        <v>829</v>
      </c>
      <c r="B6" s="533" t="str">
        <f>'справка №1-БАЛАНС'!E5</f>
        <v>31.12.2008 г.</v>
      </c>
      <c r="C6" s="629"/>
      <c r="D6" s="55"/>
      <c r="E6" s="354" t="s">
        <v>5</v>
      </c>
      <c r="F6" s="591" t="str">
        <f>'справка №1-БАЛАНС'!H4</f>
        <v>РГ-05-0086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31"/>
      <c r="D7" s="57"/>
      <c r="E7" s="57"/>
      <c r="F7" s="58" t="s">
        <v>278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830</v>
      </c>
      <c r="B8" s="60" t="s">
        <v>9</v>
      </c>
      <c r="C8" s="61" t="s">
        <v>831</v>
      </c>
      <c r="D8" s="61" t="s">
        <v>832</v>
      </c>
      <c r="E8" s="61" t="s">
        <v>833</v>
      </c>
      <c r="F8" s="61" t="s">
        <v>834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15</v>
      </c>
      <c r="B9" s="60" t="s">
        <v>16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835</v>
      </c>
      <c r="B10" s="65"/>
      <c r="C10" s="536"/>
      <c r="D10" s="536"/>
      <c r="E10" s="536"/>
      <c r="F10" s="536"/>
    </row>
    <row r="11" spans="1:6" ht="18" customHeight="1">
      <c r="A11" s="66" t="s">
        <v>836</v>
      </c>
      <c r="B11" s="67"/>
      <c r="C11" s="536"/>
      <c r="D11" s="536"/>
      <c r="E11" s="536"/>
      <c r="F11" s="536"/>
    </row>
    <row r="12" spans="1:6" ht="14.25" customHeight="1">
      <c r="A12" s="66" t="s">
        <v>837</v>
      </c>
      <c r="B12" s="67"/>
      <c r="C12" s="550">
        <v>0</v>
      </c>
      <c r="D12" s="550">
        <v>0</v>
      </c>
      <c r="E12" s="550">
        <v>0</v>
      </c>
      <c r="F12" s="552">
        <f>C12-E12</f>
        <v>0</v>
      </c>
    </row>
    <row r="13" spans="1:6" ht="12.75">
      <c r="A13" s="66" t="s">
        <v>838</v>
      </c>
      <c r="B13" s="67"/>
      <c r="C13" s="550">
        <v>0</v>
      </c>
      <c r="D13" s="550">
        <v>0</v>
      </c>
      <c r="E13" s="550">
        <v>0</v>
      </c>
      <c r="F13" s="552">
        <f aca="true" t="shared" si="0" ref="F13:F26">C13-E13</f>
        <v>0</v>
      </c>
    </row>
    <row r="14" spans="1:6" ht="12.75">
      <c r="A14" s="66" t="s">
        <v>553</v>
      </c>
      <c r="B14" s="67"/>
      <c r="C14" s="550">
        <v>0</v>
      </c>
      <c r="D14" s="550">
        <v>0</v>
      </c>
      <c r="E14" s="550">
        <v>0</v>
      </c>
      <c r="F14" s="552">
        <f t="shared" si="0"/>
        <v>0</v>
      </c>
    </row>
    <row r="15" spans="1:6" ht="12.75">
      <c r="A15" s="66" t="s">
        <v>556</v>
      </c>
      <c r="B15" s="67"/>
      <c r="C15" s="550">
        <v>0</v>
      </c>
      <c r="D15" s="550">
        <v>0</v>
      </c>
      <c r="E15" s="550">
        <v>0</v>
      </c>
      <c r="F15" s="552">
        <f t="shared" si="0"/>
        <v>0</v>
      </c>
    </row>
    <row r="16" spans="1:6" ht="12.75">
      <c r="A16" s="66">
        <v>5</v>
      </c>
      <c r="B16" s="67"/>
      <c r="C16" s="550">
        <v>0</v>
      </c>
      <c r="D16" s="550">
        <v>0</v>
      </c>
      <c r="E16" s="550">
        <v>0</v>
      </c>
      <c r="F16" s="552">
        <f t="shared" si="0"/>
        <v>0</v>
      </c>
    </row>
    <row r="17" spans="1:6" ht="12.75">
      <c r="A17" s="66">
        <v>6</v>
      </c>
      <c r="B17" s="67"/>
      <c r="C17" s="550">
        <v>0</v>
      </c>
      <c r="D17" s="550">
        <v>0</v>
      </c>
      <c r="E17" s="550">
        <v>0</v>
      </c>
      <c r="F17" s="552">
        <f t="shared" si="0"/>
        <v>0</v>
      </c>
    </row>
    <row r="18" spans="1:6" ht="12.75">
      <c r="A18" s="66">
        <v>7</v>
      </c>
      <c r="B18" s="67"/>
      <c r="C18" s="550">
        <v>0</v>
      </c>
      <c r="D18" s="550">
        <v>0</v>
      </c>
      <c r="E18" s="550">
        <v>0</v>
      </c>
      <c r="F18" s="552">
        <f t="shared" si="0"/>
        <v>0</v>
      </c>
    </row>
    <row r="19" spans="1:6" ht="12.75">
      <c r="A19" s="66">
        <v>8</v>
      </c>
      <c r="B19" s="67"/>
      <c r="C19" s="550">
        <v>0</v>
      </c>
      <c r="D19" s="550">
        <v>0</v>
      </c>
      <c r="E19" s="550">
        <v>0</v>
      </c>
      <c r="F19" s="552">
        <f t="shared" si="0"/>
        <v>0</v>
      </c>
    </row>
    <row r="20" spans="1:6" ht="12.75">
      <c r="A20" s="66">
        <v>9</v>
      </c>
      <c r="B20" s="67"/>
      <c r="C20" s="550">
        <v>0</v>
      </c>
      <c r="D20" s="550">
        <v>0</v>
      </c>
      <c r="E20" s="550">
        <v>0</v>
      </c>
      <c r="F20" s="552">
        <f t="shared" si="0"/>
        <v>0</v>
      </c>
    </row>
    <row r="21" spans="1:6" ht="12.75">
      <c r="A21" s="66">
        <v>10</v>
      </c>
      <c r="B21" s="67"/>
      <c r="C21" s="550">
        <v>0</v>
      </c>
      <c r="D21" s="550">
        <v>0</v>
      </c>
      <c r="E21" s="550">
        <v>0</v>
      </c>
      <c r="F21" s="552">
        <f t="shared" si="0"/>
        <v>0</v>
      </c>
    </row>
    <row r="22" spans="1:6" ht="12.75">
      <c r="A22" s="66">
        <v>11</v>
      </c>
      <c r="B22" s="67"/>
      <c r="C22" s="550">
        <v>0</v>
      </c>
      <c r="D22" s="550">
        <v>0</v>
      </c>
      <c r="E22" s="550">
        <v>0</v>
      </c>
      <c r="F22" s="552">
        <f t="shared" si="0"/>
        <v>0</v>
      </c>
    </row>
    <row r="23" spans="1:6" ht="12.75">
      <c r="A23" s="66">
        <v>12</v>
      </c>
      <c r="B23" s="67"/>
      <c r="C23" s="550">
        <v>0</v>
      </c>
      <c r="D23" s="550">
        <v>0</v>
      </c>
      <c r="E23" s="550">
        <v>0</v>
      </c>
      <c r="F23" s="552">
        <f t="shared" si="0"/>
        <v>0</v>
      </c>
    </row>
    <row r="24" spans="1:6" ht="12.75">
      <c r="A24" s="66">
        <v>13</v>
      </c>
      <c r="B24" s="67"/>
      <c r="C24" s="550">
        <v>0</v>
      </c>
      <c r="D24" s="550">
        <v>0</v>
      </c>
      <c r="E24" s="550">
        <v>0</v>
      </c>
      <c r="F24" s="552">
        <f t="shared" si="0"/>
        <v>0</v>
      </c>
    </row>
    <row r="25" spans="1:6" ht="12" customHeight="1">
      <c r="A25" s="66">
        <v>14</v>
      </c>
      <c r="B25" s="67"/>
      <c r="C25" s="550">
        <v>0</v>
      </c>
      <c r="D25" s="550">
        <v>0</v>
      </c>
      <c r="E25" s="550">
        <v>0</v>
      </c>
      <c r="F25" s="552">
        <f t="shared" si="0"/>
        <v>0</v>
      </c>
    </row>
    <row r="26" spans="1:6" ht="12.75">
      <c r="A26" s="66">
        <v>15</v>
      </c>
      <c r="B26" s="67"/>
      <c r="C26" s="550">
        <v>0</v>
      </c>
      <c r="D26" s="550">
        <v>0</v>
      </c>
      <c r="E26" s="550">
        <v>0</v>
      </c>
      <c r="F26" s="552">
        <f t="shared" si="0"/>
        <v>0</v>
      </c>
    </row>
    <row r="27" spans="1:16" ht="11.25" customHeight="1">
      <c r="A27" s="68" t="s">
        <v>571</v>
      </c>
      <c r="B27" s="69" t="s">
        <v>839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840</v>
      </c>
      <c r="B28" s="70"/>
      <c r="C28" s="536"/>
      <c r="D28" s="536"/>
      <c r="E28" s="536"/>
      <c r="F28" s="551"/>
    </row>
    <row r="29" spans="1:6" ht="12.75">
      <c r="A29" s="66" t="s">
        <v>547</v>
      </c>
      <c r="B29" s="70"/>
      <c r="C29" s="550">
        <v>0</v>
      </c>
      <c r="D29" s="550">
        <v>0</v>
      </c>
      <c r="E29" s="550">
        <v>0</v>
      </c>
      <c r="F29" s="552">
        <f>C29-E29</f>
        <v>0</v>
      </c>
    </row>
    <row r="30" spans="1:6" ht="12.75">
      <c r="A30" s="66" t="s">
        <v>550</v>
      </c>
      <c r="B30" s="70"/>
      <c r="C30" s="550">
        <v>0</v>
      </c>
      <c r="D30" s="550">
        <v>0</v>
      </c>
      <c r="E30" s="550">
        <v>0</v>
      </c>
      <c r="F30" s="552">
        <f aca="true" t="shared" si="1" ref="F30:F43">C30-E30</f>
        <v>0</v>
      </c>
    </row>
    <row r="31" spans="1:6" ht="12.75">
      <c r="A31" s="66" t="s">
        <v>553</v>
      </c>
      <c r="B31" s="70"/>
      <c r="C31" s="550">
        <v>0</v>
      </c>
      <c r="D31" s="550">
        <v>0</v>
      </c>
      <c r="E31" s="550">
        <v>0</v>
      </c>
      <c r="F31" s="552">
        <f t="shared" si="1"/>
        <v>0</v>
      </c>
    </row>
    <row r="32" spans="1:6" ht="12.75">
      <c r="A32" s="66" t="s">
        <v>556</v>
      </c>
      <c r="B32" s="70"/>
      <c r="C32" s="550">
        <v>0</v>
      </c>
      <c r="D32" s="550">
        <v>0</v>
      </c>
      <c r="E32" s="550">
        <v>0</v>
      </c>
      <c r="F32" s="552">
        <f t="shared" si="1"/>
        <v>0</v>
      </c>
    </row>
    <row r="33" spans="1:6" ht="12.75">
      <c r="A33" s="66">
        <v>5</v>
      </c>
      <c r="B33" s="67"/>
      <c r="C33" s="550">
        <v>0</v>
      </c>
      <c r="D33" s="550">
        <v>0</v>
      </c>
      <c r="E33" s="550">
        <v>0</v>
      </c>
      <c r="F33" s="552">
        <f t="shared" si="1"/>
        <v>0</v>
      </c>
    </row>
    <row r="34" spans="1:6" ht="12.75">
      <c r="A34" s="66">
        <v>6</v>
      </c>
      <c r="B34" s="67"/>
      <c r="C34" s="550">
        <v>0</v>
      </c>
      <c r="D34" s="550">
        <v>0</v>
      </c>
      <c r="E34" s="550">
        <v>0</v>
      </c>
      <c r="F34" s="552">
        <f t="shared" si="1"/>
        <v>0</v>
      </c>
    </row>
    <row r="35" spans="1:6" ht="12.75">
      <c r="A35" s="66">
        <v>7</v>
      </c>
      <c r="B35" s="67"/>
      <c r="C35" s="550">
        <v>0</v>
      </c>
      <c r="D35" s="550">
        <v>0</v>
      </c>
      <c r="E35" s="550">
        <v>0</v>
      </c>
      <c r="F35" s="552">
        <f t="shared" si="1"/>
        <v>0</v>
      </c>
    </row>
    <row r="36" spans="1:6" ht="12.75">
      <c r="A36" s="66">
        <v>8</v>
      </c>
      <c r="B36" s="67"/>
      <c r="C36" s="550">
        <v>0</v>
      </c>
      <c r="D36" s="550">
        <v>0</v>
      </c>
      <c r="E36" s="550">
        <v>0</v>
      </c>
      <c r="F36" s="552">
        <f t="shared" si="1"/>
        <v>0</v>
      </c>
    </row>
    <row r="37" spans="1:6" ht="12.75">
      <c r="A37" s="66">
        <v>9</v>
      </c>
      <c r="B37" s="67"/>
      <c r="C37" s="550">
        <v>0</v>
      </c>
      <c r="D37" s="550">
        <v>0</v>
      </c>
      <c r="E37" s="550">
        <v>0</v>
      </c>
      <c r="F37" s="552">
        <f t="shared" si="1"/>
        <v>0</v>
      </c>
    </row>
    <row r="38" spans="1:6" ht="12.75">
      <c r="A38" s="66">
        <v>10</v>
      </c>
      <c r="B38" s="67"/>
      <c r="C38" s="550">
        <v>0</v>
      </c>
      <c r="D38" s="550">
        <v>0</v>
      </c>
      <c r="E38" s="550">
        <v>0</v>
      </c>
      <c r="F38" s="552">
        <f t="shared" si="1"/>
        <v>0</v>
      </c>
    </row>
    <row r="39" spans="1:6" ht="12.75">
      <c r="A39" s="66">
        <v>11</v>
      </c>
      <c r="B39" s="67"/>
      <c r="C39" s="550">
        <v>0</v>
      </c>
      <c r="D39" s="550">
        <v>0</v>
      </c>
      <c r="E39" s="550">
        <v>0</v>
      </c>
      <c r="F39" s="552">
        <f t="shared" si="1"/>
        <v>0</v>
      </c>
    </row>
    <row r="40" spans="1:6" ht="12.75">
      <c r="A40" s="66">
        <v>12</v>
      </c>
      <c r="B40" s="67"/>
      <c r="C40" s="550">
        <v>0</v>
      </c>
      <c r="D40" s="550">
        <v>0</v>
      </c>
      <c r="E40" s="550">
        <v>0</v>
      </c>
      <c r="F40" s="552">
        <f t="shared" si="1"/>
        <v>0</v>
      </c>
    </row>
    <row r="41" spans="1:6" ht="12.75">
      <c r="A41" s="66">
        <v>13</v>
      </c>
      <c r="B41" s="67"/>
      <c r="C41" s="550">
        <v>0</v>
      </c>
      <c r="D41" s="550">
        <v>0</v>
      </c>
      <c r="E41" s="550">
        <v>0</v>
      </c>
      <c r="F41" s="552">
        <f t="shared" si="1"/>
        <v>0</v>
      </c>
    </row>
    <row r="42" spans="1:6" ht="12" customHeight="1">
      <c r="A42" s="66">
        <v>14</v>
      </c>
      <c r="B42" s="67"/>
      <c r="C42" s="550">
        <v>0</v>
      </c>
      <c r="D42" s="550">
        <v>0</v>
      </c>
      <c r="E42" s="550">
        <v>0</v>
      </c>
      <c r="F42" s="552">
        <f t="shared" si="1"/>
        <v>0</v>
      </c>
    </row>
    <row r="43" spans="1:6" ht="12.75">
      <c r="A43" s="66">
        <v>15</v>
      </c>
      <c r="B43" s="67"/>
      <c r="C43" s="550">
        <v>0</v>
      </c>
      <c r="D43" s="550">
        <v>0</v>
      </c>
      <c r="E43" s="550">
        <v>0</v>
      </c>
      <c r="F43" s="552">
        <f t="shared" si="1"/>
        <v>0</v>
      </c>
    </row>
    <row r="44" spans="1:16" ht="15" customHeight="1">
      <c r="A44" s="68" t="s">
        <v>823</v>
      </c>
      <c r="B44" s="69" t="s">
        <v>841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842</v>
      </c>
      <c r="B45" s="70"/>
      <c r="C45" s="536"/>
      <c r="D45" s="536"/>
      <c r="E45" s="536"/>
      <c r="F45" s="551"/>
    </row>
    <row r="46" spans="1:6" ht="12.75">
      <c r="A46" s="66" t="s">
        <v>865</v>
      </c>
      <c r="B46" s="70"/>
      <c r="C46" s="550">
        <v>22</v>
      </c>
      <c r="D46" s="550">
        <v>31</v>
      </c>
      <c r="E46" s="550">
        <v>0</v>
      </c>
      <c r="F46" s="552">
        <f>C46-E46</f>
        <v>22</v>
      </c>
    </row>
    <row r="47" spans="1:6" ht="12.75">
      <c r="A47" s="66" t="s">
        <v>866</v>
      </c>
      <c r="B47" s="70"/>
      <c r="C47" s="550">
        <v>10</v>
      </c>
      <c r="D47" s="550">
        <v>10</v>
      </c>
      <c r="E47" s="550">
        <v>0</v>
      </c>
      <c r="F47" s="552">
        <f aca="true" t="shared" si="2" ref="F47:F60">C47-E47</f>
        <v>10</v>
      </c>
    </row>
    <row r="48" spans="1:6" ht="12.75">
      <c r="A48" s="66" t="s">
        <v>867</v>
      </c>
      <c r="B48" s="70"/>
      <c r="C48" s="550">
        <v>208</v>
      </c>
      <c r="D48" s="550">
        <v>20</v>
      </c>
      <c r="E48" s="550">
        <v>0</v>
      </c>
      <c r="F48" s="552">
        <f t="shared" si="2"/>
        <v>208</v>
      </c>
    </row>
    <row r="49" spans="1:6" ht="12.75">
      <c r="A49" s="66" t="s">
        <v>868</v>
      </c>
      <c r="B49" s="70"/>
      <c r="C49" s="550">
        <v>10</v>
      </c>
      <c r="D49" s="550">
        <v>5</v>
      </c>
      <c r="E49" s="550">
        <v>0</v>
      </c>
      <c r="F49" s="552">
        <f t="shared" si="2"/>
        <v>10</v>
      </c>
    </row>
    <row r="50" spans="1:6" ht="12.75">
      <c r="A50" s="66" t="s">
        <v>869</v>
      </c>
      <c r="B50" s="67"/>
      <c r="C50" s="550">
        <v>15</v>
      </c>
      <c r="D50" s="550">
        <v>8</v>
      </c>
      <c r="E50" s="550">
        <v>0</v>
      </c>
      <c r="F50" s="552">
        <f t="shared" si="2"/>
        <v>15</v>
      </c>
    </row>
    <row r="51" spans="1:6" ht="12.75">
      <c r="A51" s="66">
        <v>6</v>
      </c>
      <c r="B51" s="67"/>
      <c r="C51" s="550">
        <v>0</v>
      </c>
      <c r="D51" s="550">
        <v>0</v>
      </c>
      <c r="E51" s="550">
        <v>0</v>
      </c>
      <c r="F51" s="552">
        <f t="shared" si="2"/>
        <v>0</v>
      </c>
    </row>
    <row r="52" spans="1:6" ht="12.75">
      <c r="A52" s="66">
        <v>7</v>
      </c>
      <c r="B52" s="67"/>
      <c r="C52" s="550">
        <v>0</v>
      </c>
      <c r="D52" s="550">
        <v>0</v>
      </c>
      <c r="E52" s="550">
        <v>0</v>
      </c>
      <c r="F52" s="552">
        <f t="shared" si="2"/>
        <v>0</v>
      </c>
    </row>
    <row r="53" spans="1:6" ht="12.75">
      <c r="A53" s="66">
        <v>8</v>
      </c>
      <c r="B53" s="67"/>
      <c r="C53" s="550">
        <v>0</v>
      </c>
      <c r="D53" s="550">
        <v>0</v>
      </c>
      <c r="E53" s="550">
        <v>0</v>
      </c>
      <c r="F53" s="552">
        <f t="shared" si="2"/>
        <v>0</v>
      </c>
    </row>
    <row r="54" spans="1:6" ht="12.75">
      <c r="A54" s="66">
        <v>9</v>
      </c>
      <c r="B54" s="67"/>
      <c r="C54" s="550">
        <v>0</v>
      </c>
      <c r="D54" s="550">
        <v>0</v>
      </c>
      <c r="E54" s="550">
        <v>0</v>
      </c>
      <c r="F54" s="552">
        <f t="shared" si="2"/>
        <v>0</v>
      </c>
    </row>
    <row r="55" spans="1:6" ht="12.75">
      <c r="A55" s="66">
        <v>10</v>
      </c>
      <c r="B55" s="67"/>
      <c r="C55" s="550">
        <v>0</v>
      </c>
      <c r="D55" s="550">
        <v>0</v>
      </c>
      <c r="E55" s="550">
        <v>0</v>
      </c>
      <c r="F55" s="552">
        <f t="shared" si="2"/>
        <v>0</v>
      </c>
    </row>
    <row r="56" spans="1:6" ht="12.75">
      <c r="A56" s="66">
        <v>11</v>
      </c>
      <c r="B56" s="67"/>
      <c r="C56" s="550">
        <v>0</v>
      </c>
      <c r="D56" s="550">
        <v>0</v>
      </c>
      <c r="E56" s="550">
        <v>0</v>
      </c>
      <c r="F56" s="552">
        <f t="shared" si="2"/>
        <v>0</v>
      </c>
    </row>
    <row r="57" spans="1:6" ht="12.75">
      <c r="A57" s="66">
        <v>12</v>
      </c>
      <c r="B57" s="67"/>
      <c r="C57" s="550">
        <v>0</v>
      </c>
      <c r="D57" s="550">
        <v>0</v>
      </c>
      <c r="E57" s="550">
        <v>0</v>
      </c>
      <c r="F57" s="552">
        <f t="shared" si="2"/>
        <v>0</v>
      </c>
    </row>
    <row r="58" spans="1:6" ht="12.75">
      <c r="A58" s="66">
        <v>13</v>
      </c>
      <c r="B58" s="67"/>
      <c r="C58" s="550">
        <v>0</v>
      </c>
      <c r="D58" s="550">
        <v>0</v>
      </c>
      <c r="E58" s="550">
        <v>0</v>
      </c>
      <c r="F58" s="552">
        <f t="shared" si="2"/>
        <v>0</v>
      </c>
    </row>
    <row r="59" spans="1:6" ht="12" customHeight="1">
      <c r="A59" s="66">
        <v>14</v>
      </c>
      <c r="B59" s="67"/>
      <c r="C59" s="550">
        <v>0</v>
      </c>
      <c r="D59" s="550">
        <v>0</v>
      </c>
      <c r="E59" s="550">
        <v>0</v>
      </c>
      <c r="F59" s="552">
        <f t="shared" si="2"/>
        <v>0</v>
      </c>
    </row>
    <row r="60" spans="1:6" ht="12.75">
      <c r="A60" s="66">
        <v>15</v>
      </c>
      <c r="B60" s="67"/>
      <c r="C60" s="550">
        <v>0</v>
      </c>
      <c r="D60" s="550">
        <v>0</v>
      </c>
      <c r="E60" s="550">
        <v>0</v>
      </c>
      <c r="F60" s="552">
        <f t="shared" si="2"/>
        <v>0</v>
      </c>
    </row>
    <row r="61" spans="1:16" ht="12" customHeight="1">
      <c r="A61" s="68" t="s">
        <v>843</v>
      </c>
      <c r="B61" s="69" t="s">
        <v>844</v>
      </c>
      <c r="C61" s="536">
        <f>SUM(C46:C60)</f>
        <v>265</v>
      </c>
      <c r="D61" s="536"/>
      <c r="E61" s="536">
        <f>SUM(E46:E60)</f>
        <v>0</v>
      </c>
      <c r="F61" s="551">
        <f>SUM(F46:F60)</f>
        <v>265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845</v>
      </c>
      <c r="B62" s="70"/>
      <c r="C62" s="536"/>
      <c r="D62" s="536"/>
      <c r="E62" s="536"/>
      <c r="F62" s="551"/>
    </row>
    <row r="63" spans="1:6" ht="12.75">
      <c r="A63" s="66" t="s">
        <v>547</v>
      </c>
      <c r="B63" s="70"/>
      <c r="C63" s="550">
        <v>0</v>
      </c>
      <c r="D63" s="550">
        <v>0</v>
      </c>
      <c r="E63" s="550">
        <v>0</v>
      </c>
      <c r="F63" s="552">
        <f>C63-E63</f>
        <v>0</v>
      </c>
    </row>
    <row r="64" spans="1:6" ht="12.75">
      <c r="A64" s="66" t="s">
        <v>550</v>
      </c>
      <c r="B64" s="70"/>
      <c r="C64" s="550">
        <v>0</v>
      </c>
      <c r="D64" s="550">
        <v>0</v>
      </c>
      <c r="E64" s="550">
        <v>0</v>
      </c>
      <c r="F64" s="552">
        <f aca="true" t="shared" si="3" ref="F64:F77">C64-E64</f>
        <v>0</v>
      </c>
    </row>
    <row r="65" spans="1:6" ht="12.75">
      <c r="A65" s="66" t="s">
        <v>553</v>
      </c>
      <c r="B65" s="70"/>
      <c r="C65" s="550">
        <v>0</v>
      </c>
      <c r="D65" s="550">
        <v>0</v>
      </c>
      <c r="E65" s="550">
        <v>0</v>
      </c>
      <c r="F65" s="552">
        <f t="shared" si="3"/>
        <v>0</v>
      </c>
    </row>
    <row r="66" spans="1:6" ht="12.75">
      <c r="A66" s="66" t="s">
        <v>556</v>
      </c>
      <c r="B66" s="70"/>
      <c r="C66" s="550">
        <v>0</v>
      </c>
      <c r="D66" s="550">
        <v>0</v>
      </c>
      <c r="E66" s="550">
        <v>0</v>
      </c>
      <c r="F66" s="552">
        <f t="shared" si="3"/>
        <v>0</v>
      </c>
    </row>
    <row r="67" spans="1:6" ht="12.75">
      <c r="A67" s="66">
        <v>5</v>
      </c>
      <c r="B67" s="67"/>
      <c r="C67" s="550">
        <v>0</v>
      </c>
      <c r="D67" s="550">
        <v>0</v>
      </c>
      <c r="E67" s="550">
        <v>0</v>
      </c>
      <c r="F67" s="552">
        <f t="shared" si="3"/>
        <v>0</v>
      </c>
    </row>
    <row r="68" spans="1:6" ht="12.75">
      <c r="A68" s="66">
        <v>6</v>
      </c>
      <c r="B68" s="67"/>
      <c r="C68" s="550">
        <v>0</v>
      </c>
      <c r="D68" s="550">
        <v>0</v>
      </c>
      <c r="E68" s="550">
        <v>0</v>
      </c>
      <c r="F68" s="552">
        <f t="shared" si="3"/>
        <v>0</v>
      </c>
    </row>
    <row r="69" spans="1:6" ht="12.75">
      <c r="A69" s="66">
        <v>7</v>
      </c>
      <c r="B69" s="67"/>
      <c r="C69" s="550">
        <v>0</v>
      </c>
      <c r="D69" s="550">
        <v>0</v>
      </c>
      <c r="E69" s="550">
        <v>0</v>
      </c>
      <c r="F69" s="552">
        <f t="shared" si="3"/>
        <v>0</v>
      </c>
    </row>
    <row r="70" spans="1:6" ht="12.75">
      <c r="A70" s="66">
        <v>8</v>
      </c>
      <c r="B70" s="67"/>
      <c r="C70" s="550">
        <v>0</v>
      </c>
      <c r="D70" s="550">
        <v>0</v>
      </c>
      <c r="E70" s="550">
        <v>0</v>
      </c>
      <c r="F70" s="552">
        <f t="shared" si="3"/>
        <v>0</v>
      </c>
    </row>
    <row r="71" spans="1:6" ht="12.75">
      <c r="A71" s="66">
        <v>9</v>
      </c>
      <c r="B71" s="67"/>
      <c r="C71" s="550">
        <v>0</v>
      </c>
      <c r="D71" s="550">
        <v>0</v>
      </c>
      <c r="E71" s="550">
        <v>0</v>
      </c>
      <c r="F71" s="552">
        <f t="shared" si="3"/>
        <v>0</v>
      </c>
    </row>
    <row r="72" spans="1:6" ht="12.75">
      <c r="A72" s="66">
        <v>10</v>
      </c>
      <c r="B72" s="67"/>
      <c r="C72" s="550">
        <v>0</v>
      </c>
      <c r="D72" s="550">
        <v>0</v>
      </c>
      <c r="E72" s="550">
        <v>0</v>
      </c>
      <c r="F72" s="552">
        <f t="shared" si="3"/>
        <v>0</v>
      </c>
    </row>
    <row r="73" spans="1:6" ht="12.75">
      <c r="A73" s="66">
        <v>11</v>
      </c>
      <c r="B73" s="67"/>
      <c r="C73" s="550">
        <v>0</v>
      </c>
      <c r="D73" s="550">
        <v>0</v>
      </c>
      <c r="E73" s="550">
        <v>0</v>
      </c>
      <c r="F73" s="552">
        <f t="shared" si="3"/>
        <v>0</v>
      </c>
    </row>
    <row r="74" spans="1:6" ht="12.75">
      <c r="A74" s="66">
        <v>12</v>
      </c>
      <c r="B74" s="67"/>
      <c r="C74" s="550">
        <v>0</v>
      </c>
      <c r="D74" s="550">
        <v>0</v>
      </c>
      <c r="E74" s="550">
        <v>0</v>
      </c>
      <c r="F74" s="552">
        <f t="shared" si="3"/>
        <v>0</v>
      </c>
    </row>
    <row r="75" spans="1:6" ht="12.75">
      <c r="A75" s="66">
        <v>13</v>
      </c>
      <c r="B75" s="67"/>
      <c r="C75" s="550">
        <v>0</v>
      </c>
      <c r="D75" s="550">
        <v>0</v>
      </c>
      <c r="E75" s="550">
        <v>0</v>
      </c>
      <c r="F75" s="552">
        <f t="shared" si="3"/>
        <v>0</v>
      </c>
    </row>
    <row r="76" spans="1:6" ht="12" customHeight="1">
      <c r="A76" s="66">
        <v>14</v>
      </c>
      <c r="B76" s="67"/>
      <c r="C76" s="550">
        <v>0</v>
      </c>
      <c r="D76" s="550">
        <v>0</v>
      </c>
      <c r="E76" s="550">
        <v>0</v>
      </c>
      <c r="F76" s="552">
        <f t="shared" si="3"/>
        <v>0</v>
      </c>
    </row>
    <row r="77" spans="1:6" ht="12.75">
      <c r="A77" s="66">
        <v>15</v>
      </c>
      <c r="B77" s="67"/>
      <c r="C77" s="550">
        <v>0</v>
      </c>
      <c r="D77" s="550">
        <v>0</v>
      </c>
      <c r="E77" s="550">
        <v>0</v>
      </c>
      <c r="F77" s="552">
        <f t="shared" si="3"/>
        <v>0</v>
      </c>
    </row>
    <row r="78" spans="1:16" ht="14.25" customHeight="1">
      <c r="A78" s="68" t="s">
        <v>588</v>
      </c>
      <c r="B78" s="69" t="s">
        <v>846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847</v>
      </c>
      <c r="B79" s="69" t="s">
        <v>848</v>
      </c>
      <c r="C79" s="536">
        <f>C78+C61+C44+C27</f>
        <v>265</v>
      </c>
      <c r="D79" s="536"/>
      <c r="E79" s="536">
        <f>E78+E61+E44+E27</f>
        <v>0</v>
      </c>
      <c r="F79" s="551">
        <f>F78+F61+F44+F27</f>
        <v>265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849</v>
      </c>
      <c r="B80" s="69"/>
      <c r="C80" s="536"/>
      <c r="D80" s="536"/>
      <c r="E80" s="536"/>
      <c r="F80" s="551"/>
    </row>
    <row r="81" spans="1:6" ht="14.25" customHeight="1">
      <c r="A81" s="66" t="s">
        <v>836</v>
      </c>
      <c r="B81" s="70"/>
      <c r="C81" s="536"/>
      <c r="D81" s="536"/>
      <c r="E81" s="536"/>
      <c r="F81" s="551"/>
    </row>
    <row r="82" spans="1:6" ht="12.75">
      <c r="A82" s="66" t="s">
        <v>837</v>
      </c>
      <c r="B82" s="70"/>
      <c r="C82" s="550">
        <v>0</v>
      </c>
      <c r="D82" s="550">
        <v>0</v>
      </c>
      <c r="E82" s="550">
        <v>0</v>
      </c>
      <c r="F82" s="552">
        <f>C82-E82</f>
        <v>0</v>
      </c>
    </row>
    <row r="83" spans="1:6" ht="12.75">
      <c r="A83" s="66" t="s">
        <v>838</v>
      </c>
      <c r="B83" s="70"/>
      <c r="C83" s="550">
        <v>0</v>
      </c>
      <c r="D83" s="550">
        <v>0</v>
      </c>
      <c r="E83" s="550">
        <v>0</v>
      </c>
      <c r="F83" s="552">
        <f aca="true" t="shared" si="4" ref="F83:F96">C83-E83</f>
        <v>0</v>
      </c>
    </row>
    <row r="84" spans="1:6" ht="12.75">
      <c r="A84" s="66" t="s">
        <v>553</v>
      </c>
      <c r="B84" s="70"/>
      <c r="C84" s="550">
        <v>0</v>
      </c>
      <c r="D84" s="550">
        <v>0</v>
      </c>
      <c r="E84" s="550">
        <v>0</v>
      </c>
      <c r="F84" s="552">
        <f t="shared" si="4"/>
        <v>0</v>
      </c>
    </row>
    <row r="85" spans="1:6" ht="12.75">
      <c r="A85" s="66" t="s">
        <v>556</v>
      </c>
      <c r="B85" s="70"/>
      <c r="C85" s="550">
        <v>0</v>
      </c>
      <c r="D85" s="550">
        <v>0</v>
      </c>
      <c r="E85" s="550">
        <v>0</v>
      </c>
      <c r="F85" s="552">
        <f t="shared" si="4"/>
        <v>0</v>
      </c>
    </row>
    <row r="86" spans="1:6" ht="12.75">
      <c r="A86" s="66">
        <v>5</v>
      </c>
      <c r="B86" s="67"/>
      <c r="C86" s="550">
        <v>0</v>
      </c>
      <c r="D86" s="550">
        <v>0</v>
      </c>
      <c r="E86" s="550">
        <v>0</v>
      </c>
      <c r="F86" s="552">
        <f t="shared" si="4"/>
        <v>0</v>
      </c>
    </row>
    <row r="87" spans="1:6" ht="12.75">
      <c r="A87" s="66">
        <v>6</v>
      </c>
      <c r="B87" s="67"/>
      <c r="C87" s="550">
        <v>0</v>
      </c>
      <c r="D87" s="550">
        <v>0</v>
      </c>
      <c r="E87" s="550">
        <v>0</v>
      </c>
      <c r="F87" s="552">
        <f t="shared" si="4"/>
        <v>0</v>
      </c>
    </row>
    <row r="88" spans="1:6" ht="12.75">
      <c r="A88" s="66">
        <v>7</v>
      </c>
      <c r="B88" s="67"/>
      <c r="C88" s="550">
        <v>0</v>
      </c>
      <c r="D88" s="550">
        <v>0</v>
      </c>
      <c r="E88" s="550">
        <v>0</v>
      </c>
      <c r="F88" s="552">
        <f t="shared" si="4"/>
        <v>0</v>
      </c>
    </row>
    <row r="89" spans="1:6" ht="12.75">
      <c r="A89" s="66">
        <v>8</v>
      </c>
      <c r="B89" s="67"/>
      <c r="C89" s="550">
        <v>0</v>
      </c>
      <c r="D89" s="550">
        <v>0</v>
      </c>
      <c r="E89" s="550">
        <v>0</v>
      </c>
      <c r="F89" s="552">
        <f t="shared" si="4"/>
        <v>0</v>
      </c>
    </row>
    <row r="90" spans="1:6" ht="12" customHeight="1">
      <c r="A90" s="66">
        <v>9</v>
      </c>
      <c r="B90" s="67"/>
      <c r="C90" s="550">
        <v>0</v>
      </c>
      <c r="D90" s="550">
        <v>0</v>
      </c>
      <c r="E90" s="550">
        <v>0</v>
      </c>
      <c r="F90" s="552">
        <f t="shared" si="4"/>
        <v>0</v>
      </c>
    </row>
    <row r="91" spans="1:6" ht="12.75">
      <c r="A91" s="66">
        <v>10</v>
      </c>
      <c r="B91" s="67"/>
      <c r="C91" s="550">
        <v>0</v>
      </c>
      <c r="D91" s="550">
        <v>0</v>
      </c>
      <c r="E91" s="550">
        <v>0</v>
      </c>
      <c r="F91" s="552">
        <f t="shared" si="4"/>
        <v>0</v>
      </c>
    </row>
    <row r="92" spans="1:6" ht="12.75">
      <c r="A92" s="66">
        <v>11</v>
      </c>
      <c r="B92" s="67"/>
      <c r="C92" s="550">
        <v>0</v>
      </c>
      <c r="D92" s="550">
        <v>0</v>
      </c>
      <c r="E92" s="550">
        <v>0</v>
      </c>
      <c r="F92" s="552">
        <f t="shared" si="4"/>
        <v>0</v>
      </c>
    </row>
    <row r="93" spans="1:6" ht="12.75">
      <c r="A93" s="66">
        <v>12</v>
      </c>
      <c r="B93" s="67"/>
      <c r="C93" s="550">
        <v>0</v>
      </c>
      <c r="D93" s="550">
        <v>0</v>
      </c>
      <c r="E93" s="550">
        <v>0</v>
      </c>
      <c r="F93" s="552">
        <f t="shared" si="4"/>
        <v>0</v>
      </c>
    </row>
    <row r="94" spans="1:6" ht="12.75">
      <c r="A94" s="66">
        <v>13</v>
      </c>
      <c r="B94" s="67"/>
      <c r="C94" s="550">
        <v>0</v>
      </c>
      <c r="D94" s="550">
        <v>0</v>
      </c>
      <c r="E94" s="550">
        <v>0</v>
      </c>
      <c r="F94" s="552">
        <f t="shared" si="4"/>
        <v>0</v>
      </c>
    </row>
    <row r="95" spans="1:6" ht="12" customHeight="1">
      <c r="A95" s="66">
        <v>14</v>
      </c>
      <c r="B95" s="67"/>
      <c r="C95" s="550">
        <v>0</v>
      </c>
      <c r="D95" s="550">
        <v>0</v>
      </c>
      <c r="E95" s="550">
        <v>0</v>
      </c>
      <c r="F95" s="552">
        <f t="shared" si="4"/>
        <v>0</v>
      </c>
    </row>
    <row r="96" spans="1:6" ht="12.75">
      <c r="A96" s="66">
        <v>15</v>
      </c>
      <c r="B96" s="67"/>
      <c r="C96" s="550">
        <v>0</v>
      </c>
      <c r="D96" s="550">
        <v>0</v>
      </c>
      <c r="E96" s="550">
        <v>0</v>
      </c>
      <c r="F96" s="552">
        <f t="shared" si="4"/>
        <v>0</v>
      </c>
    </row>
    <row r="97" spans="1:16" ht="15" customHeight="1">
      <c r="A97" s="68" t="s">
        <v>571</v>
      </c>
      <c r="B97" s="69" t="s">
        <v>850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840</v>
      </c>
      <c r="B98" s="70"/>
      <c r="C98" s="536"/>
      <c r="D98" s="536"/>
      <c r="E98" s="536"/>
      <c r="F98" s="551"/>
    </row>
    <row r="99" spans="1:6" ht="12.75">
      <c r="A99" s="66" t="s">
        <v>547</v>
      </c>
      <c r="B99" s="70"/>
      <c r="C99" s="550">
        <v>0</v>
      </c>
      <c r="D99" s="550">
        <v>0</v>
      </c>
      <c r="E99" s="550">
        <v>0</v>
      </c>
      <c r="F99" s="552">
        <f>C99-E99</f>
        <v>0</v>
      </c>
    </row>
    <row r="100" spans="1:6" ht="12.75">
      <c r="A100" s="66" t="s">
        <v>550</v>
      </c>
      <c r="B100" s="70"/>
      <c r="C100" s="550">
        <v>0</v>
      </c>
      <c r="D100" s="550">
        <v>0</v>
      </c>
      <c r="E100" s="550">
        <v>0</v>
      </c>
      <c r="F100" s="552">
        <f aca="true" t="shared" si="5" ref="F100:F113">C100-E100</f>
        <v>0</v>
      </c>
    </row>
    <row r="101" spans="1:6" ht="12.75">
      <c r="A101" s="66" t="s">
        <v>553</v>
      </c>
      <c r="B101" s="70"/>
      <c r="C101" s="550">
        <v>0</v>
      </c>
      <c r="D101" s="550">
        <v>0</v>
      </c>
      <c r="E101" s="550">
        <v>0</v>
      </c>
      <c r="F101" s="552">
        <f t="shared" si="5"/>
        <v>0</v>
      </c>
    </row>
    <row r="102" spans="1:6" ht="12.75">
      <c r="A102" s="66" t="s">
        <v>556</v>
      </c>
      <c r="B102" s="70"/>
      <c r="C102" s="550">
        <v>0</v>
      </c>
      <c r="D102" s="550">
        <v>0</v>
      </c>
      <c r="E102" s="550">
        <v>0</v>
      </c>
      <c r="F102" s="552">
        <f t="shared" si="5"/>
        <v>0</v>
      </c>
    </row>
    <row r="103" spans="1:6" ht="12.75">
      <c r="A103" s="66">
        <v>5</v>
      </c>
      <c r="B103" s="67"/>
      <c r="C103" s="550">
        <v>0</v>
      </c>
      <c r="D103" s="550">
        <v>0</v>
      </c>
      <c r="E103" s="550">
        <v>0</v>
      </c>
      <c r="F103" s="552">
        <f t="shared" si="5"/>
        <v>0</v>
      </c>
    </row>
    <row r="104" spans="1:6" ht="12.75">
      <c r="A104" s="66">
        <v>6</v>
      </c>
      <c r="B104" s="67"/>
      <c r="C104" s="550">
        <v>0</v>
      </c>
      <c r="D104" s="550">
        <v>0</v>
      </c>
      <c r="E104" s="550">
        <v>0</v>
      </c>
      <c r="F104" s="552">
        <f t="shared" si="5"/>
        <v>0</v>
      </c>
    </row>
    <row r="105" spans="1:6" ht="12.75">
      <c r="A105" s="66">
        <v>7</v>
      </c>
      <c r="B105" s="67"/>
      <c r="C105" s="550">
        <v>0</v>
      </c>
      <c r="D105" s="550">
        <v>0</v>
      </c>
      <c r="E105" s="550">
        <v>0</v>
      </c>
      <c r="F105" s="552">
        <f t="shared" si="5"/>
        <v>0</v>
      </c>
    </row>
    <row r="106" spans="1:6" ht="12.75">
      <c r="A106" s="66">
        <v>8</v>
      </c>
      <c r="B106" s="67"/>
      <c r="C106" s="550">
        <v>0</v>
      </c>
      <c r="D106" s="550">
        <v>0</v>
      </c>
      <c r="E106" s="550">
        <v>0</v>
      </c>
      <c r="F106" s="552">
        <f t="shared" si="5"/>
        <v>0</v>
      </c>
    </row>
    <row r="107" spans="1:6" ht="12" customHeight="1">
      <c r="A107" s="66">
        <v>9</v>
      </c>
      <c r="B107" s="67"/>
      <c r="C107" s="550">
        <v>0</v>
      </c>
      <c r="D107" s="550">
        <v>0</v>
      </c>
      <c r="E107" s="550">
        <v>0</v>
      </c>
      <c r="F107" s="552">
        <f t="shared" si="5"/>
        <v>0</v>
      </c>
    </row>
    <row r="108" spans="1:6" ht="12.75">
      <c r="A108" s="66">
        <v>10</v>
      </c>
      <c r="B108" s="67"/>
      <c r="C108" s="550">
        <v>0</v>
      </c>
      <c r="D108" s="550">
        <v>0</v>
      </c>
      <c r="E108" s="550">
        <v>0</v>
      </c>
      <c r="F108" s="552">
        <f t="shared" si="5"/>
        <v>0</v>
      </c>
    </row>
    <row r="109" spans="1:6" ht="12.75">
      <c r="A109" s="66">
        <v>11</v>
      </c>
      <c r="B109" s="67"/>
      <c r="C109" s="550">
        <v>0</v>
      </c>
      <c r="D109" s="550">
        <v>0</v>
      </c>
      <c r="E109" s="550">
        <v>0</v>
      </c>
      <c r="F109" s="552">
        <f t="shared" si="5"/>
        <v>0</v>
      </c>
    </row>
    <row r="110" spans="1:6" ht="12.75">
      <c r="A110" s="66">
        <v>12</v>
      </c>
      <c r="B110" s="67"/>
      <c r="C110" s="550">
        <v>0</v>
      </c>
      <c r="D110" s="550">
        <v>0</v>
      </c>
      <c r="E110" s="550">
        <v>0</v>
      </c>
      <c r="F110" s="552">
        <f t="shared" si="5"/>
        <v>0</v>
      </c>
    </row>
    <row r="111" spans="1:6" ht="12.75">
      <c r="A111" s="66">
        <v>13</v>
      </c>
      <c r="B111" s="67"/>
      <c r="C111" s="550">
        <v>0</v>
      </c>
      <c r="D111" s="550">
        <v>0</v>
      </c>
      <c r="E111" s="550">
        <v>0</v>
      </c>
      <c r="F111" s="552">
        <f t="shared" si="5"/>
        <v>0</v>
      </c>
    </row>
    <row r="112" spans="1:6" ht="12" customHeight="1">
      <c r="A112" s="66">
        <v>14</v>
      </c>
      <c r="B112" s="67"/>
      <c r="C112" s="550">
        <v>0</v>
      </c>
      <c r="D112" s="550">
        <v>0</v>
      </c>
      <c r="E112" s="550">
        <v>0</v>
      </c>
      <c r="F112" s="552">
        <f t="shared" si="5"/>
        <v>0</v>
      </c>
    </row>
    <row r="113" spans="1:6" ht="12.75">
      <c r="A113" s="66">
        <v>15</v>
      </c>
      <c r="B113" s="67"/>
      <c r="C113" s="550">
        <v>0</v>
      </c>
      <c r="D113" s="550">
        <v>0</v>
      </c>
      <c r="E113" s="550">
        <v>0</v>
      </c>
      <c r="F113" s="552">
        <f t="shared" si="5"/>
        <v>0</v>
      </c>
    </row>
    <row r="114" spans="1:16" ht="11.25" customHeight="1">
      <c r="A114" s="68" t="s">
        <v>823</v>
      </c>
      <c r="B114" s="69" t="s">
        <v>851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842</v>
      </c>
      <c r="B115" s="70"/>
      <c r="C115" s="536"/>
      <c r="D115" s="536"/>
      <c r="E115" s="536"/>
      <c r="F115" s="551"/>
    </row>
    <row r="116" spans="1:6" ht="12.75">
      <c r="A116" s="66" t="s">
        <v>547</v>
      </c>
      <c r="B116" s="70"/>
      <c r="C116" s="550">
        <v>0</v>
      </c>
      <c r="D116" s="550">
        <v>0</v>
      </c>
      <c r="E116" s="550">
        <v>0</v>
      </c>
      <c r="F116" s="552">
        <f>C116-E116</f>
        <v>0</v>
      </c>
    </row>
    <row r="117" spans="1:6" ht="12.75">
      <c r="A117" s="66" t="s">
        <v>550</v>
      </c>
      <c r="B117" s="70"/>
      <c r="C117" s="550">
        <v>0</v>
      </c>
      <c r="D117" s="550">
        <v>0</v>
      </c>
      <c r="E117" s="550">
        <v>0</v>
      </c>
      <c r="F117" s="552">
        <f aca="true" t="shared" si="6" ref="F117:F130">C117-E117</f>
        <v>0</v>
      </c>
    </row>
    <row r="118" spans="1:6" ht="12.75">
      <c r="A118" s="66" t="s">
        <v>553</v>
      </c>
      <c r="B118" s="70"/>
      <c r="C118" s="550">
        <v>0</v>
      </c>
      <c r="D118" s="550">
        <v>0</v>
      </c>
      <c r="E118" s="550">
        <v>0</v>
      </c>
      <c r="F118" s="552">
        <f t="shared" si="6"/>
        <v>0</v>
      </c>
    </row>
    <row r="119" spans="1:6" ht="12.75">
      <c r="A119" s="66" t="s">
        <v>556</v>
      </c>
      <c r="B119" s="70"/>
      <c r="C119" s="550">
        <v>0</v>
      </c>
      <c r="D119" s="550">
        <v>0</v>
      </c>
      <c r="E119" s="550">
        <v>0</v>
      </c>
      <c r="F119" s="552">
        <f t="shared" si="6"/>
        <v>0</v>
      </c>
    </row>
    <row r="120" spans="1:6" ht="12.75">
      <c r="A120" s="66">
        <v>5</v>
      </c>
      <c r="B120" s="67"/>
      <c r="C120" s="550">
        <v>0</v>
      </c>
      <c r="D120" s="550">
        <v>0</v>
      </c>
      <c r="E120" s="550">
        <v>0</v>
      </c>
      <c r="F120" s="552">
        <f t="shared" si="6"/>
        <v>0</v>
      </c>
    </row>
    <row r="121" spans="1:6" ht="12.75">
      <c r="A121" s="66">
        <v>6</v>
      </c>
      <c r="B121" s="67"/>
      <c r="C121" s="550">
        <v>0</v>
      </c>
      <c r="D121" s="550">
        <v>0</v>
      </c>
      <c r="E121" s="550">
        <v>0</v>
      </c>
      <c r="F121" s="552">
        <f t="shared" si="6"/>
        <v>0</v>
      </c>
    </row>
    <row r="122" spans="1:6" ht="12.75">
      <c r="A122" s="66">
        <v>7</v>
      </c>
      <c r="B122" s="67"/>
      <c r="C122" s="550">
        <v>0</v>
      </c>
      <c r="D122" s="550">
        <v>0</v>
      </c>
      <c r="E122" s="550">
        <v>0</v>
      </c>
      <c r="F122" s="552">
        <f t="shared" si="6"/>
        <v>0</v>
      </c>
    </row>
    <row r="123" spans="1:6" ht="12.75">
      <c r="A123" s="66">
        <v>8</v>
      </c>
      <c r="B123" s="67"/>
      <c r="C123" s="550">
        <v>0</v>
      </c>
      <c r="D123" s="550">
        <v>0</v>
      </c>
      <c r="E123" s="550">
        <v>0</v>
      </c>
      <c r="F123" s="552">
        <f t="shared" si="6"/>
        <v>0</v>
      </c>
    </row>
    <row r="124" spans="1:6" ht="12" customHeight="1">
      <c r="A124" s="66">
        <v>9</v>
      </c>
      <c r="B124" s="67"/>
      <c r="C124" s="550">
        <v>0</v>
      </c>
      <c r="D124" s="550">
        <v>0</v>
      </c>
      <c r="E124" s="550">
        <v>0</v>
      </c>
      <c r="F124" s="552">
        <f t="shared" si="6"/>
        <v>0</v>
      </c>
    </row>
    <row r="125" spans="1:6" ht="12.75">
      <c r="A125" s="66">
        <v>10</v>
      </c>
      <c r="B125" s="67"/>
      <c r="C125" s="550">
        <v>0</v>
      </c>
      <c r="D125" s="550">
        <v>0</v>
      </c>
      <c r="E125" s="550">
        <v>0</v>
      </c>
      <c r="F125" s="552">
        <f t="shared" si="6"/>
        <v>0</v>
      </c>
    </row>
    <row r="126" spans="1:6" ht="12.75">
      <c r="A126" s="66">
        <v>11</v>
      </c>
      <c r="B126" s="67"/>
      <c r="C126" s="550">
        <v>0</v>
      </c>
      <c r="D126" s="550">
        <v>0</v>
      </c>
      <c r="E126" s="550">
        <v>0</v>
      </c>
      <c r="F126" s="552">
        <f t="shared" si="6"/>
        <v>0</v>
      </c>
    </row>
    <row r="127" spans="1:6" ht="12.75">
      <c r="A127" s="66">
        <v>12</v>
      </c>
      <c r="B127" s="67"/>
      <c r="C127" s="550">
        <v>0</v>
      </c>
      <c r="D127" s="550">
        <v>0</v>
      </c>
      <c r="E127" s="550">
        <v>0</v>
      </c>
      <c r="F127" s="552">
        <f t="shared" si="6"/>
        <v>0</v>
      </c>
    </row>
    <row r="128" spans="1:6" ht="12.75">
      <c r="A128" s="66">
        <v>13</v>
      </c>
      <c r="B128" s="67"/>
      <c r="C128" s="550">
        <v>0</v>
      </c>
      <c r="D128" s="550">
        <v>0</v>
      </c>
      <c r="E128" s="550">
        <v>0</v>
      </c>
      <c r="F128" s="552">
        <f t="shared" si="6"/>
        <v>0</v>
      </c>
    </row>
    <row r="129" spans="1:6" ht="12" customHeight="1">
      <c r="A129" s="66">
        <v>14</v>
      </c>
      <c r="B129" s="67"/>
      <c r="C129" s="550">
        <v>0</v>
      </c>
      <c r="D129" s="550">
        <v>0</v>
      </c>
      <c r="E129" s="550">
        <v>0</v>
      </c>
      <c r="F129" s="552">
        <f t="shared" si="6"/>
        <v>0</v>
      </c>
    </row>
    <row r="130" spans="1:6" ht="12.75">
      <c r="A130" s="66">
        <v>15</v>
      </c>
      <c r="B130" s="67"/>
      <c r="C130" s="550">
        <v>0</v>
      </c>
      <c r="D130" s="550">
        <v>0</v>
      </c>
      <c r="E130" s="550">
        <v>0</v>
      </c>
      <c r="F130" s="552">
        <f t="shared" si="6"/>
        <v>0</v>
      </c>
    </row>
    <row r="131" spans="1:16" ht="15.75" customHeight="1">
      <c r="A131" s="68" t="s">
        <v>843</v>
      </c>
      <c r="B131" s="69" t="s">
        <v>852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845</v>
      </c>
      <c r="B132" s="70"/>
      <c r="C132" s="536"/>
      <c r="D132" s="536"/>
      <c r="E132" s="536"/>
      <c r="F132" s="551"/>
    </row>
    <row r="133" spans="1:6" ht="12.75">
      <c r="A133" s="66" t="s">
        <v>547</v>
      </c>
      <c r="B133" s="70"/>
      <c r="C133" s="550">
        <v>0</v>
      </c>
      <c r="D133" s="550">
        <v>0</v>
      </c>
      <c r="E133" s="550">
        <v>0</v>
      </c>
      <c r="F133" s="552">
        <f>C133-E133</f>
        <v>0</v>
      </c>
    </row>
    <row r="134" spans="1:6" ht="12.75">
      <c r="A134" s="66" t="s">
        <v>550</v>
      </c>
      <c r="B134" s="70"/>
      <c r="C134" s="550">
        <v>0</v>
      </c>
      <c r="D134" s="550">
        <v>0</v>
      </c>
      <c r="E134" s="550">
        <v>0</v>
      </c>
      <c r="F134" s="552">
        <f aca="true" t="shared" si="7" ref="F134:F147">C134-E134</f>
        <v>0</v>
      </c>
    </row>
    <row r="135" spans="1:6" ht="12.75">
      <c r="A135" s="66" t="s">
        <v>553</v>
      </c>
      <c r="B135" s="70"/>
      <c r="C135" s="550">
        <v>0</v>
      </c>
      <c r="D135" s="550">
        <v>0</v>
      </c>
      <c r="E135" s="550">
        <v>0</v>
      </c>
      <c r="F135" s="552">
        <f t="shared" si="7"/>
        <v>0</v>
      </c>
    </row>
    <row r="136" spans="1:6" ht="12.75">
      <c r="A136" s="66" t="s">
        <v>556</v>
      </c>
      <c r="B136" s="70"/>
      <c r="C136" s="550">
        <v>0</v>
      </c>
      <c r="D136" s="550">
        <v>0</v>
      </c>
      <c r="E136" s="550">
        <v>0</v>
      </c>
      <c r="F136" s="552">
        <f t="shared" si="7"/>
        <v>0</v>
      </c>
    </row>
    <row r="137" spans="1:6" ht="12.75">
      <c r="A137" s="66">
        <v>5</v>
      </c>
      <c r="B137" s="67"/>
      <c r="C137" s="550">
        <v>0</v>
      </c>
      <c r="D137" s="550">
        <v>0</v>
      </c>
      <c r="E137" s="550">
        <v>0</v>
      </c>
      <c r="F137" s="552">
        <f t="shared" si="7"/>
        <v>0</v>
      </c>
    </row>
    <row r="138" spans="1:6" ht="12.75">
      <c r="A138" s="66">
        <v>6</v>
      </c>
      <c r="B138" s="67"/>
      <c r="C138" s="550">
        <v>0</v>
      </c>
      <c r="D138" s="550">
        <v>0</v>
      </c>
      <c r="E138" s="550">
        <v>0</v>
      </c>
      <c r="F138" s="552">
        <f t="shared" si="7"/>
        <v>0</v>
      </c>
    </row>
    <row r="139" spans="1:6" ht="12.75">
      <c r="A139" s="66">
        <v>7</v>
      </c>
      <c r="B139" s="67"/>
      <c r="C139" s="550">
        <v>0</v>
      </c>
      <c r="D139" s="550">
        <v>0</v>
      </c>
      <c r="E139" s="550">
        <v>0</v>
      </c>
      <c r="F139" s="552">
        <f t="shared" si="7"/>
        <v>0</v>
      </c>
    </row>
    <row r="140" spans="1:6" ht="12.75">
      <c r="A140" s="66">
        <v>8</v>
      </c>
      <c r="B140" s="67"/>
      <c r="C140" s="550">
        <v>0</v>
      </c>
      <c r="D140" s="550">
        <v>0</v>
      </c>
      <c r="E140" s="550">
        <v>0</v>
      </c>
      <c r="F140" s="552">
        <f t="shared" si="7"/>
        <v>0</v>
      </c>
    </row>
    <row r="141" spans="1:6" ht="12" customHeight="1">
      <c r="A141" s="66">
        <v>9</v>
      </c>
      <c r="B141" s="67"/>
      <c r="C141" s="550">
        <v>0</v>
      </c>
      <c r="D141" s="550">
        <v>0</v>
      </c>
      <c r="E141" s="550">
        <v>0</v>
      </c>
      <c r="F141" s="552">
        <f t="shared" si="7"/>
        <v>0</v>
      </c>
    </row>
    <row r="142" spans="1:6" ht="12.75">
      <c r="A142" s="66">
        <v>10</v>
      </c>
      <c r="B142" s="67"/>
      <c r="C142" s="550">
        <v>0</v>
      </c>
      <c r="D142" s="550">
        <v>0</v>
      </c>
      <c r="E142" s="550">
        <v>0</v>
      </c>
      <c r="F142" s="552">
        <f t="shared" si="7"/>
        <v>0</v>
      </c>
    </row>
    <row r="143" spans="1:6" ht="12.75">
      <c r="A143" s="66">
        <v>11</v>
      </c>
      <c r="B143" s="67"/>
      <c r="C143" s="550">
        <v>0</v>
      </c>
      <c r="D143" s="550">
        <v>0</v>
      </c>
      <c r="E143" s="550">
        <v>0</v>
      </c>
      <c r="F143" s="552">
        <f t="shared" si="7"/>
        <v>0</v>
      </c>
    </row>
    <row r="144" spans="1:6" ht="12.75">
      <c r="A144" s="66">
        <v>12</v>
      </c>
      <c r="B144" s="67"/>
      <c r="C144" s="550">
        <v>0</v>
      </c>
      <c r="D144" s="550">
        <v>0</v>
      </c>
      <c r="E144" s="550">
        <v>0</v>
      </c>
      <c r="F144" s="552">
        <f t="shared" si="7"/>
        <v>0</v>
      </c>
    </row>
    <row r="145" spans="1:6" ht="12.75">
      <c r="A145" s="66">
        <v>13</v>
      </c>
      <c r="B145" s="67"/>
      <c r="C145" s="550">
        <v>0</v>
      </c>
      <c r="D145" s="550">
        <v>0</v>
      </c>
      <c r="E145" s="550">
        <v>0</v>
      </c>
      <c r="F145" s="552">
        <f t="shared" si="7"/>
        <v>0</v>
      </c>
    </row>
    <row r="146" spans="1:6" ht="12" customHeight="1">
      <c r="A146" s="66">
        <v>14</v>
      </c>
      <c r="B146" s="67"/>
      <c r="C146" s="550">
        <v>0</v>
      </c>
      <c r="D146" s="550">
        <v>0</v>
      </c>
      <c r="E146" s="550">
        <v>0</v>
      </c>
      <c r="F146" s="552">
        <f t="shared" si="7"/>
        <v>0</v>
      </c>
    </row>
    <row r="147" spans="1:6" ht="12.75">
      <c r="A147" s="66">
        <v>15</v>
      </c>
      <c r="B147" s="67"/>
      <c r="C147" s="550">
        <v>0</v>
      </c>
      <c r="D147" s="550">
        <v>0</v>
      </c>
      <c r="E147" s="550">
        <v>0</v>
      </c>
      <c r="F147" s="552">
        <f t="shared" si="7"/>
        <v>0</v>
      </c>
    </row>
    <row r="148" spans="1:16" ht="17.25" customHeight="1">
      <c r="A148" s="68" t="s">
        <v>588</v>
      </c>
      <c r="B148" s="69" t="s">
        <v>853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854</v>
      </c>
      <c r="B149" s="69" t="s">
        <v>855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30" t="s">
        <v>870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864</v>
      </c>
      <c r="D153" s="630"/>
      <c r="E153" s="630"/>
      <c r="F153" s="630"/>
    </row>
    <row r="154" spans="3:5" ht="12.75">
      <c r="C154" s="75"/>
      <c r="E154" s="75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2009-01-29T14:20:44Z</cp:lastPrinted>
  <dcterms:created xsi:type="dcterms:W3CDTF">2000-06-29T12:02:40Z</dcterms:created>
  <dcterms:modified xsi:type="dcterms:W3CDTF">2009-02-02T13:34:07Z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